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Marie\Downloads\"/>
    </mc:Choice>
  </mc:AlternateContent>
  <bookViews>
    <workbookView xWindow="0" yWindow="0" windowWidth="28800" windowHeight="12330" activeTab="1"/>
  </bookViews>
  <sheets>
    <sheet name="Consolidado encuesta " sheetId="6" r:id="rId1"/>
    <sheet name="Evaluación" sheetId="2" r:id="rId2"/>
    <sheet name="MAYORES SATISFACCIONES " sheetId="9" r:id="rId3"/>
    <sheet name="MAYORES INSATISFACCIONES " sheetId="10" r:id="rId4"/>
    <sheet name="NO SABE NO CONOCE " sheetId="11" r:id="rId5"/>
  </sheets>
  <definedNames>
    <definedName name="_xlnm._FilterDatabase" localSheetId="1" hidden="1">Evaluación!$B$10:$S$66</definedName>
    <definedName name="_xlnm._FilterDatabase" localSheetId="3" hidden="1">'MAYORES INSATISFACCIONES '!$B$10:$I$17</definedName>
    <definedName name="_xlnm._FilterDatabase" localSheetId="2" hidden="1">'MAYORES SATISFACCIONES '!$B$10:$S$18</definedName>
    <definedName name="_xlnm._FilterDatabase" localSheetId="4" hidden="1">'NO SABE NO CONOCE '!$B$10:$I$19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9" i="11" l="1"/>
  <c r="J19" i="11"/>
  <c r="L19" i="11" s="1"/>
  <c r="M18" i="11"/>
  <c r="J18" i="11"/>
  <c r="L18" i="11" s="1"/>
  <c r="M17" i="11"/>
  <c r="J17" i="11"/>
  <c r="L17" i="11" s="1"/>
  <c r="M16" i="11"/>
  <c r="J16" i="11"/>
  <c r="L16" i="11" s="1"/>
  <c r="M15" i="11"/>
  <c r="J15" i="11"/>
  <c r="L15" i="11" s="1"/>
  <c r="M14" i="11"/>
  <c r="J14" i="11"/>
  <c r="L14" i="11" s="1"/>
  <c r="M13" i="11"/>
  <c r="J13" i="11"/>
  <c r="L13" i="11" s="1"/>
  <c r="M17" i="10"/>
  <c r="J17" i="10"/>
  <c r="L17" i="10" s="1"/>
  <c r="I17" i="10"/>
  <c r="M16" i="10"/>
  <c r="J16" i="10"/>
  <c r="L16" i="10" s="1"/>
  <c r="I16" i="10"/>
  <c r="M15" i="10"/>
  <c r="J15" i="10"/>
  <c r="L15" i="10" s="1"/>
  <c r="I15" i="10"/>
  <c r="M14" i="10"/>
  <c r="J14" i="10"/>
  <c r="L14" i="10" s="1"/>
  <c r="I14" i="10"/>
  <c r="M13" i="10"/>
  <c r="J13" i="10"/>
  <c r="L13" i="10" s="1"/>
  <c r="I13" i="10"/>
  <c r="W18" i="9"/>
  <c r="S18" i="9" s="1"/>
  <c r="T18" i="9"/>
  <c r="V18" i="9" s="1"/>
  <c r="Q18" i="9"/>
  <c r="W17" i="9"/>
  <c r="O17" i="9" s="1"/>
  <c r="T17" i="9"/>
  <c r="V17" i="9" s="1"/>
  <c r="Q17" i="9"/>
  <c r="W16" i="9"/>
  <c r="S16" i="9" s="1"/>
  <c r="T16" i="9"/>
  <c r="V16" i="9" s="1"/>
  <c r="Q16" i="9"/>
  <c r="W15" i="9"/>
  <c r="S15" i="9" s="1"/>
  <c r="T15" i="9"/>
  <c r="V15" i="9" s="1"/>
  <c r="Q15" i="9"/>
  <c r="W14" i="9"/>
  <c r="S14" i="9" s="1"/>
  <c r="T14" i="9"/>
  <c r="V14" i="9" s="1"/>
  <c r="Q14" i="9"/>
  <c r="W13" i="9"/>
  <c r="O13" i="9" s="1"/>
  <c r="T13" i="9"/>
  <c r="V13" i="9" s="1"/>
  <c r="Q13" i="9"/>
  <c r="S27" i="2"/>
  <c r="S31" i="2"/>
  <c r="S39" i="2"/>
  <c r="S43" i="2"/>
  <c r="S47" i="2"/>
  <c r="S55" i="2"/>
  <c r="S59" i="2"/>
  <c r="S63" i="2"/>
  <c r="I19" i="2"/>
  <c r="I27" i="2"/>
  <c r="I35" i="2"/>
  <c r="I43" i="2"/>
  <c r="I51" i="2"/>
  <c r="W14" i="2"/>
  <c r="S14" i="2" s="1"/>
  <c r="W15" i="2"/>
  <c r="S15" i="2" s="1"/>
  <c r="W16" i="2"/>
  <c r="I16" i="2" s="1"/>
  <c r="W17" i="2"/>
  <c r="S17" i="2" s="1"/>
  <c r="W18" i="2"/>
  <c r="O18" i="2" s="1"/>
  <c r="W19" i="2"/>
  <c r="S19" i="2" s="1"/>
  <c r="W20" i="2"/>
  <c r="S20" i="2" s="1"/>
  <c r="W21" i="2"/>
  <c r="S21" i="2" s="1"/>
  <c r="W22" i="2"/>
  <c r="S22" i="2" s="1"/>
  <c r="W23" i="2"/>
  <c r="O23" i="2" s="1"/>
  <c r="W24" i="2"/>
  <c r="S24" i="2" s="1"/>
  <c r="W25" i="2"/>
  <c r="S25" i="2" s="1"/>
  <c r="W26" i="2"/>
  <c r="S26" i="2" s="1"/>
  <c r="W27" i="2"/>
  <c r="O27" i="2" s="1"/>
  <c r="W28" i="2"/>
  <c r="S28" i="2" s="1"/>
  <c r="W29" i="2"/>
  <c r="S29" i="2" s="1"/>
  <c r="W30" i="2"/>
  <c r="S30" i="2" s="1"/>
  <c r="W31" i="2"/>
  <c r="O31" i="2" s="1"/>
  <c r="W32" i="2"/>
  <c r="S32" i="2" s="1"/>
  <c r="W33" i="2"/>
  <c r="S33" i="2" s="1"/>
  <c r="W34" i="2"/>
  <c r="S34" i="2" s="1"/>
  <c r="W35" i="2"/>
  <c r="O35" i="2" s="1"/>
  <c r="W36" i="2"/>
  <c r="S36" i="2" s="1"/>
  <c r="W37" i="2"/>
  <c r="S37" i="2" s="1"/>
  <c r="W38" i="2"/>
  <c r="O38" i="2" s="1"/>
  <c r="W39" i="2"/>
  <c r="O39" i="2" s="1"/>
  <c r="W40" i="2"/>
  <c r="S40" i="2" s="1"/>
  <c r="W41" i="2"/>
  <c r="S41" i="2" s="1"/>
  <c r="W42" i="2"/>
  <c r="S42" i="2" s="1"/>
  <c r="W43" i="2"/>
  <c r="O43" i="2" s="1"/>
  <c r="W44" i="2"/>
  <c r="S44" i="2" s="1"/>
  <c r="W45" i="2"/>
  <c r="S45" i="2" s="1"/>
  <c r="W46" i="2"/>
  <c r="O46" i="2" s="1"/>
  <c r="W47" i="2"/>
  <c r="O47" i="2" s="1"/>
  <c r="W48" i="2"/>
  <c r="S48" i="2" s="1"/>
  <c r="W49" i="2"/>
  <c r="S49" i="2" s="1"/>
  <c r="W50" i="2"/>
  <c r="S50" i="2" s="1"/>
  <c r="W51" i="2"/>
  <c r="O51" i="2" s="1"/>
  <c r="W52" i="2"/>
  <c r="S52" i="2" s="1"/>
  <c r="W53" i="2"/>
  <c r="S53" i="2" s="1"/>
  <c r="W54" i="2"/>
  <c r="O54" i="2" s="1"/>
  <c r="W55" i="2"/>
  <c r="O55" i="2" s="1"/>
  <c r="W56" i="2"/>
  <c r="S56" i="2" s="1"/>
  <c r="W57" i="2"/>
  <c r="S57" i="2" s="1"/>
  <c r="W58" i="2"/>
  <c r="S58" i="2" s="1"/>
  <c r="W59" i="2"/>
  <c r="O59" i="2" s="1"/>
  <c r="W60" i="2"/>
  <c r="S60" i="2" s="1"/>
  <c r="W61" i="2"/>
  <c r="S61" i="2" s="1"/>
  <c r="W62" i="2"/>
  <c r="O62" i="2" s="1"/>
  <c r="W63" i="2"/>
  <c r="O63" i="2" s="1"/>
  <c r="W64" i="2"/>
  <c r="S64" i="2" s="1"/>
  <c r="W65" i="2"/>
  <c r="S65" i="2" s="1"/>
  <c r="W13" i="2"/>
  <c r="M13" i="2" s="1"/>
  <c r="I54" i="2" l="1"/>
  <c r="I46" i="2"/>
  <c r="I38" i="2"/>
  <c r="I30" i="2"/>
  <c r="I22" i="2"/>
  <c r="K62" i="2"/>
  <c r="K46" i="2"/>
  <c r="K30" i="2"/>
  <c r="M58" i="2"/>
  <c r="M42" i="2"/>
  <c r="M26" i="2"/>
  <c r="O30" i="2"/>
  <c r="I13" i="2"/>
  <c r="K58" i="2"/>
  <c r="K42" i="2"/>
  <c r="K26" i="2"/>
  <c r="M54" i="2"/>
  <c r="M38" i="2"/>
  <c r="M22" i="2"/>
  <c r="O26" i="2"/>
  <c r="I62" i="2"/>
  <c r="I50" i="2"/>
  <c r="I42" i="2"/>
  <c r="I34" i="2"/>
  <c r="I26" i="2"/>
  <c r="I18" i="2"/>
  <c r="K54" i="2"/>
  <c r="K38" i="2"/>
  <c r="K22" i="2"/>
  <c r="M50" i="2"/>
  <c r="M34" i="2"/>
  <c r="M18" i="2"/>
  <c r="O22" i="2"/>
  <c r="S18" i="2"/>
  <c r="I58" i="2"/>
  <c r="I47" i="2"/>
  <c r="I39" i="2"/>
  <c r="I31" i="2"/>
  <c r="I23" i="2"/>
  <c r="K13" i="2"/>
  <c r="K50" i="2"/>
  <c r="K34" i="2"/>
  <c r="K18" i="2"/>
  <c r="M46" i="2"/>
  <c r="M30" i="2"/>
  <c r="O34" i="2"/>
  <c r="S51" i="2"/>
  <c r="S35" i="2"/>
  <c r="S23" i="2"/>
  <c r="I13" i="9"/>
  <c r="K14" i="9"/>
  <c r="I15" i="9"/>
  <c r="M16" i="9"/>
  <c r="K16" i="9"/>
  <c r="I16" i="9"/>
  <c r="M14" i="9"/>
  <c r="M15" i="9"/>
  <c r="I14" i="9"/>
  <c r="I17" i="9"/>
  <c r="O14" i="9"/>
  <c r="O16" i="9"/>
  <c r="K17" i="9"/>
  <c r="S17" i="9"/>
  <c r="M18" i="9"/>
  <c r="I18" i="9"/>
  <c r="M17" i="9"/>
  <c r="K13" i="9"/>
  <c r="S13" i="9"/>
  <c r="O15" i="9"/>
  <c r="O18" i="9"/>
  <c r="M13" i="9"/>
  <c r="K15" i="9"/>
  <c r="K18" i="9"/>
  <c r="M62" i="2"/>
  <c r="O13" i="2"/>
  <c r="O58" i="2"/>
  <c r="O50" i="2"/>
  <c r="O42" i="2"/>
  <c r="R13" i="2"/>
  <c r="S13" i="2" s="1"/>
  <c r="I65" i="2"/>
  <c r="I61" i="2"/>
  <c r="I57" i="2"/>
  <c r="I53" i="2"/>
  <c r="I49" i="2"/>
  <c r="I45" i="2"/>
  <c r="I41" i="2"/>
  <c r="I37" i="2"/>
  <c r="I33" i="2"/>
  <c r="I29" i="2"/>
  <c r="I25" i="2"/>
  <c r="I21" i="2"/>
  <c r="I17" i="2"/>
  <c r="K65" i="2"/>
  <c r="K61" i="2"/>
  <c r="K57" i="2"/>
  <c r="K53" i="2"/>
  <c r="K49" i="2"/>
  <c r="K45" i="2"/>
  <c r="K41" i="2"/>
  <c r="K37" i="2"/>
  <c r="K33" i="2"/>
  <c r="K29" i="2"/>
  <c r="K25" i="2"/>
  <c r="K21" i="2"/>
  <c r="K17" i="2"/>
  <c r="M65" i="2"/>
  <c r="M61" i="2"/>
  <c r="M57" i="2"/>
  <c r="M53" i="2"/>
  <c r="M49" i="2"/>
  <c r="M45" i="2"/>
  <c r="M41" i="2"/>
  <c r="M37" i="2"/>
  <c r="M33" i="2"/>
  <c r="M29" i="2"/>
  <c r="M25" i="2"/>
  <c r="M21" i="2"/>
  <c r="M17" i="2"/>
  <c r="O65" i="2"/>
  <c r="O61" i="2"/>
  <c r="O57" i="2"/>
  <c r="O53" i="2"/>
  <c r="O49" i="2"/>
  <c r="O45" i="2"/>
  <c r="O41" i="2"/>
  <c r="O37" i="2"/>
  <c r="O33" i="2"/>
  <c r="O29" i="2"/>
  <c r="O25" i="2"/>
  <c r="O21" i="2"/>
  <c r="O17" i="2"/>
  <c r="S62" i="2"/>
  <c r="S54" i="2"/>
  <c r="S46" i="2"/>
  <c r="S38" i="2"/>
  <c r="I64" i="2"/>
  <c r="I60" i="2"/>
  <c r="I56" i="2"/>
  <c r="I52" i="2"/>
  <c r="I48" i="2"/>
  <c r="I44" i="2"/>
  <c r="I40" i="2"/>
  <c r="I36" i="2"/>
  <c r="I32" i="2"/>
  <c r="I28" i="2"/>
  <c r="I24" i="2"/>
  <c r="I20" i="2"/>
  <c r="I15" i="2"/>
  <c r="K64" i="2"/>
  <c r="K60" i="2"/>
  <c r="K56" i="2"/>
  <c r="K52" i="2"/>
  <c r="K48" i="2"/>
  <c r="K44" i="2"/>
  <c r="K40" i="2"/>
  <c r="K36" i="2"/>
  <c r="K32" i="2"/>
  <c r="K28" i="2"/>
  <c r="K24" i="2"/>
  <c r="K20" i="2"/>
  <c r="K15" i="2"/>
  <c r="M64" i="2"/>
  <c r="M60" i="2"/>
  <c r="M56" i="2"/>
  <c r="M52" i="2"/>
  <c r="M48" i="2"/>
  <c r="M44" i="2"/>
  <c r="M40" i="2"/>
  <c r="M36" i="2"/>
  <c r="M32" i="2"/>
  <c r="M28" i="2"/>
  <c r="M24" i="2"/>
  <c r="M20" i="2"/>
  <c r="M15" i="2"/>
  <c r="O64" i="2"/>
  <c r="O60" i="2"/>
  <c r="O56" i="2"/>
  <c r="O52" i="2"/>
  <c r="O48" i="2"/>
  <c r="O44" i="2"/>
  <c r="O40" i="2"/>
  <c r="O36" i="2"/>
  <c r="O32" i="2"/>
  <c r="O28" i="2"/>
  <c r="O24" i="2"/>
  <c r="O20" i="2"/>
  <c r="O15" i="2"/>
  <c r="I63" i="2"/>
  <c r="I59" i="2"/>
  <c r="I55" i="2"/>
  <c r="I14" i="2"/>
  <c r="K63" i="2"/>
  <c r="K59" i="2"/>
  <c r="K55" i="2"/>
  <c r="K51" i="2"/>
  <c r="K47" i="2"/>
  <c r="K43" i="2"/>
  <c r="K39" i="2"/>
  <c r="K35" i="2"/>
  <c r="K31" i="2"/>
  <c r="K27" i="2"/>
  <c r="K23" i="2"/>
  <c r="K19" i="2"/>
  <c r="K14" i="2"/>
  <c r="M63" i="2"/>
  <c r="M59" i="2"/>
  <c r="M55" i="2"/>
  <c r="M51" i="2"/>
  <c r="M47" i="2"/>
  <c r="M43" i="2"/>
  <c r="M39" i="2"/>
  <c r="M35" i="2"/>
  <c r="M31" i="2"/>
  <c r="M27" i="2"/>
  <c r="M23" i="2"/>
  <c r="M19" i="2"/>
  <c r="M14" i="2"/>
  <c r="O19" i="2"/>
  <c r="O14" i="2"/>
  <c r="S16" i="2"/>
  <c r="K16" i="2"/>
  <c r="M16" i="2"/>
  <c r="O16" i="2"/>
  <c r="M23" i="6"/>
  <c r="Q13" i="2" l="1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T13" i="2"/>
  <c r="V13" i="2" s="1"/>
  <c r="T14" i="2"/>
  <c r="V14" i="2" s="1"/>
  <c r="T15" i="2"/>
  <c r="V15" i="2" s="1"/>
  <c r="T16" i="2"/>
  <c r="V16" i="2" s="1"/>
  <c r="T17" i="2"/>
  <c r="V17" i="2" s="1"/>
  <c r="T18" i="2"/>
  <c r="V18" i="2" s="1"/>
  <c r="T19" i="2"/>
  <c r="V19" i="2" s="1"/>
  <c r="T20" i="2"/>
  <c r="V20" i="2" s="1"/>
  <c r="T21" i="2"/>
  <c r="V21" i="2" s="1"/>
  <c r="T22" i="2"/>
  <c r="V22" i="2" s="1"/>
  <c r="T23" i="2"/>
  <c r="V23" i="2" s="1"/>
  <c r="T24" i="2"/>
  <c r="V24" i="2" s="1"/>
  <c r="T25" i="2"/>
  <c r="V25" i="2" s="1"/>
  <c r="T26" i="2"/>
  <c r="V26" i="2" s="1"/>
  <c r="T27" i="2"/>
  <c r="V27" i="2" s="1"/>
  <c r="T28" i="2"/>
  <c r="V28" i="2" s="1"/>
  <c r="T29" i="2"/>
  <c r="V29" i="2" s="1"/>
  <c r="T30" i="2"/>
  <c r="V30" i="2" s="1"/>
  <c r="T31" i="2"/>
  <c r="V31" i="2" s="1"/>
  <c r="T32" i="2"/>
  <c r="V32" i="2" s="1"/>
  <c r="T33" i="2"/>
  <c r="V33" i="2" s="1"/>
  <c r="T34" i="2"/>
  <c r="V34" i="2" s="1"/>
  <c r="T35" i="2"/>
  <c r="V35" i="2" s="1"/>
  <c r="T36" i="2"/>
  <c r="V36" i="2" s="1"/>
  <c r="T37" i="2"/>
  <c r="V37" i="2" s="1"/>
  <c r="T38" i="2"/>
  <c r="V38" i="2" s="1"/>
  <c r="T39" i="2"/>
  <c r="V39" i="2" s="1"/>
  <c r="T40" i="2"/>
  <c r="V40" i="2" s="1"/>
  <c r="T41" i="2"/>
  <c r="V41" i="2" s="1"/>
  <c r="T42" i="2"/>
  <c r="V42" i="2" s="1"/>
  <c r="T43" i="2"/>
  <c r="V43" i="2" s="1"/>
  <c r="T44" i="2"/>
  <c r="V44" i="2" s="1"/>
  <c r="T45" i="2"/>
  <c r="V45" i="2" s="1"/>
  <c r="T46" i="2"/>
  <c r="V46" i="2" s="1"/>
  <c r="T47" i="2"/>
  <c r="V47" i="2" s="1"/>
  <c r="T48" i="2"/>
  <c r="V48" i="2" s="1"/>
  <c r="T49" i="2"/>
  <c r="V49" i="2" s="1"/>
  <c r="T50" i="2"/>
  <c r="V50" i="2" s="1"/>
  <c r="T51" i="2"/>
  <c r="V51" i="2" s="1"/>
  <c r="T52" i="2"/>
  <c r="V52" i="2" s="1"/>
  <c r="T53" i="2"/>
  <c r="V53" i="2" s="1"/>
  <c r="T54" i="2"/>
  <c r="V54" i="2" s="1"/>
  <c r="T55" i="2"/>
  <c r="V55" i="2" s="1"/>
  <c r="T56" i="2"/>
  <c r="V56" i="2" s="1"/>
  <c r="T57" i="2"/>
  <c r="V57" i="2" s="1"/>
  <c r="T58" i="2"/>
  <c r="V58" i="2" s="1"/>
  <c r="T59" i="2"/>
  <c r="V59" i="2" s="1"/>
  <c r="T60" i="2"/>
  <c r="V60" i="2" s="1"/>
  <c r="T61" i="2"/>
  <c r="V61" i="2" s="1"/>
  <c r="T62" i="2"/>
  <c r="V62" i="2" s="1"/>
  <c r="T63" i="2"/>
  <c r="V63" i="2" s="1"/>
  <c r="T64" i="2"/>
  <c r="V64" i="2" s="1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4" i="6"/>
  <c r="M25" i="6"/>
  <c r="M26" i="6"/>
  <c r="M27" i="6"/>
  <c r="M28" i="6"/>
  <c r="M29" i="6"/>
  <c r="M30" i="6"/>
  <c r="M31" i="6"/>
  <c r="M8" i="6"/>
  <c r="L32" i="6"/>
  <c r="C47" i="6" s="1"/>
  <c r="K32" i="6"/>
  <c r="C46" i="6" s="1"/>
  <c r="J32" i="6"/>
  <c r="C45" i="6" s="1"/>
  <c r="I32" i="6"/>
  <c r="C44" i="6" s="1"/>
  <c r="H32" i="6"/>
  <c r="C43" i="6" s="1"/>
  <c r="G32" i="6"/>
  <c r="C42" i="6" s="1"/>
  <c r="F32" i="6"/>
  <c r="C41" i="6" s="1"/>
  <c r="E32" i="6"/>
  <c r="C40" i="6" s="1"/>
  <c r="D32" i="6"/>
  <c r="C39" i="6" s="1"/>
  <c r="C32" i="6"/>
  <c r="C38" i="6" s="1"/>
  <c r="N17" i="6" l="1"/>
  <c r="N22" i="6"/>
  <c r="N29" i="6"/>
  <c r="N20" i="6"/>
  <c r="N18" i="6"/>
  <c r="N10" i="6"/>
  <c r="N9" i="6"/>
  <c r="N25" i="6"/>
  <c r="N28" i="6"/>
  <c r="N24" i="6"/>
  <c r="N11" i="6"/>
  <c r="S66" i="2"/>
  <c r="G74" i="2" s="1"/>
  <c r="G72" i="2"/>
  <c r="M32" i="6"/>
  <c r="N23" i="6" s="1"/>
  <c r="C48" i="6"/>
  <c r="E40" i="6" s="1"/>
  <c r="G71" i="2"/>
  <c r="G70" i="2"/>
  <c r="I66" i="2"/>
  <c r="Q66" i="2"/>
  <c r="G73" i="2" s="1"/>
  <c r="N31" i="6" l="1"/>
  <c r="N15" i="6"/>
  <c r="N8" i="6"/>
  <c r="N13" i="6"/>
  <c r="N21" i="6"/>
  <c r="N14" i="6"/>
  <c r="H69" i="2"/>
  <c r="G75" i="2"/>
  <c r="H72" i="2"/>
  <c r="N19" i="6"/>
  <c r="N16" i="6"/>
  <c r="N26" i="6"/>
  <c r="N12" i="6"/>
  <c r="N30" i="6"/>
  <c r="N27" i="6"/>
  <c r="E43" i="6"/>
  <c r="E47" i="6"/>
  <c r="E46" i="6"/>
  <c r="E42" i="6"/>
  <c r="E41" i="6"/>
  <c r="E45" i="6"/>
  <c r="E39" i="6"/>
  <c r="E38" i="6"/>
  <c r="E44" i="6"/>
  <c r="T65" i="2"/>
  <c r="V65" i="2" s="1"/>
  <c r="N32" i="6" l="1"/>
  <c r="E48" i="6"/>
</calcChain>
</file>

<file path=xl/sharedStrings.xml><?xml version="1.0" encoding="utf-8"?>
<sst xmlns="http://schemas.openxmlformats.org/spreadsheetml/2006/main" count="253" uniqueCount="119">
  <si>
    <t>Semestre</t>
  </si>
  <si>
    <t>No sabe / No conoce</t>
  </si>
  <si>
    <t>ECONOMIA</t>
  </si>
  <si>
    <t>INGENIERIA DE SISTEMAS Y COMPUTACION</t>
  </si>
  <si>
    <t>TECNOLOGIA EN TOPOGRAFIA</t>
  </si>
  <si>
    <t>CONTADURIA PUBLICA</t>
  </si>
  <si>
    <t>LICENCIATURA EN LENGUAS MODERNAS</t>
  </si>
  <si>
    <t>TRABAJO SOCIAL</t>
  </si>
  <si>
    <t>LICENCIATURA EN ESPANOL Y LITERATURA</t>
  </si>
  <si>
    <t>GERONTOLOGIA</t>
  </si>
  <si>
    <t>ENFERMERIA</t>
  </si>
  <si>
    <t>LICENCIATURA EN MATEMATICAS</t>
  </si>
  <si>
    <t>BIOLOGIA</t>
  </si>
  <si>
    <t>FISICA</t>
  </si>
  <si>
    <t>INGENIERIA ELECTRONICA</t>
  </si>
  <si>
    <t>ADMINISTRACION DE NEGOCIOS PRESENCIAL</t>
  </si>
  <si>
    <t>QUIMICA</t>
  </si>
  <si>
    <t>MEDICINA</t>
  </si>
  <si>
    <t>LICENCIATURA EN BIOLOGIA Y EDUCACION AMBIENTAL</t>
  </si>
  <si>
    <t>INGENIERIA DE ALIMENTOS</t>
  </si>
  <si>
    <t>COMUNICACION SOCIAL  PERIODISMO</t>
  </si>
  <si>
    <t>ARTES VISUALES</t>
  </si>
  <si>
    <t>INGENIERIA CIVIL</t>
  </si>
  <si>
    <t>TECNOLOGÍA EN INSTRUMENTACIÓN ELECTRÓNICA</t>
  </si>
  <si>
    <t>FILOSOFIA</t>
  </si>
  <si>
    <t>TOTAL DE ENCUESTAS APLICADAS</t>
  </si>
  <si>
    <t>CALIFICACIÓN</t>
  </si>
  <si>
    <t>fi</t>
  </si>
  <si>
    <t>hi</t>
  </si>
  <si>
    <t>Etiquetas de fila</t>
  </si>
  <si>
    <t>Total general</t>
  </si>
  <si>
    <t>Cuenta de Programa</t>
  </si>
  <si>
    <t xml:space="preserve"> </t>
  </si>
  <si>
    <t>Muy satisfecho</t>
  </si>
  <si>
    <t xml:space="preserve">Satisfecho </t>
  </si>
  <si>
    <t xml:space="preserve">Muy insatisfecho </t>
  </si>
  <si>
    <t xml:space="preserve">No sabe/ no Conoce </t>
  </si>
  <si>
    <t xml:space="preserve">Supera las expectativas </t>
  </si>
  <si>
    <t xml:space="preserve">Muy satisfecho </t>
  </si>
  <si>
    <t xml:space="preserve">Insatisfecho </t>
  </si>
  <si>
    <t xml:space="preserve">No sabe / no conoce </t>
  </si>
  <si>
    <t>La investigación que realiza la Universidad es pertinente y aporta a la solución de las problemáticas del desarrollo social.</t>
  </si>
  <si>
    <t>En la Universidad del Quindío se educa en tiempos de posconflicto y de la consolidación de la paz.</t>
  </si>
  <si>
    <t>Los valores que rigen las actividades de la Universidad del Quindío son el respeto, la igualdad, la transparencia y la confiabilidad.</t>
  </si>
  <si>
    <t>Los mecanismos de selección y admisión de estudiantes.</t>
  </si>
  <si>
    <t>Los mecanismos de evaluación y calificación de las actividades académicas.</t>
  </si>
  <si>
    <t>Los requisitos de graduación.</t>
  </si>
  <si>
    <t>Los mecanismos para reingresos y transferencias.</t>
  </si>
  <si>
    <t>El régimen disciplinario.</t>
  </si>
  <si>
    <t>Los deberes y derechos de los estudiantes.</t>
  </si>
  <si>
    <t>El proceso de elección de los representantes estudiantiles en los diferentes órganos de dirección (Consejo Superior, Académico, de Facultad, Curricular).</t>
  </si>
  <si>
    <t>Apoyo y seguimiento a los estudiantes que cursan asignaturas por tercera vez y aquellos que presentan bajo rendimiento académico.</t>
  </si>
  <si>
    <t>Taller en técnicas de estudio dirigido a estudiantes de primer semestre.</t>
  </si>
  <si>
    <t>Apoyo psicológico.</t>
  </si>
  <si>
    <t>Pruebas de orientación vocacional.</t>
  </si>
  <si>
    <t>Talleres de apoyo académico coordinados por Bienestar Institucional (lógica matemática, comprensión lectora, asesoría en investigación y normas APA).</t>
  </si>
  <si>
    <t>Comedor estudiantil.</t>
  </si>
  <si>
    <t>Auxilio de transporte.</t>
  </si>
  <si>
    <t>Apoyo económico compensado (AEC).</t>
  </si>
  <si>
    <t>Matrícula de honor.</t>
  </si>
  <si>
    <t>Programa de apoyo académico a estudiantes de primero y segundo semestre en el desarrollo de competencias matemáticas y lectoescritura, realizado por el Grupo de Estadística.</t>
  </si>
  <si>
    <t>Programa de modificabilidad cognitiva (P.A.R.E.S).</t>
  </si>
  <si>
    <t>Beca por mérito deportivo (selecciones).</t>
  </si>
  <si>
    <t>Beca por mérito cultural (grupos).</t>
  </si>
  <si>
    <t>Apoyo económico compensado AEC.</t>
  </si>
  <si>
    <t>Auxiliares de docencia, investigación, extensión, salas de sistemas, administrativos.</t>
  </si>
  <si>
    <t>Mejor trabajo de investigación de estudiantes.</t>
  </si>
  <si>
    <t>Descuento en matrícula por grupo familiar.</t>
  </si>
  <si>
    <t>El desempeño de los estudiantes que tienen representación en los Consejos.</t>
  </si>
  <si>
    <t>La retroalimentación por parte de los representantes estudiantiles a la comunidad académica de su gestión.</t>
  </si>
  <si>
    <t>La cantidad de profesores con que cuenta el programa al que usted pertenece es suficiente.</t>
  </si>
  <si>
    <t>La calidad de los profesores con que cuenta el programa al que usted pertenece es adecuada. [5]</t>
  </si>
  <si>
    <t>Los profesores tienen disponibilidad de tiempo para atender y brindar asesoría y acompañamiento a los estudiantes.</t>
  </si>
  <si>
    <t>La universidad contribuye a su formación integral, la cual comprende su formación como profesional y su desarrollo personal.</t>
  </si>
  <si>
    <t>La política en relación a la flexibilidad curricular permite a los estudiantes desarrollarse académicamente de acuerdo a sus intereses y necesidades (intercambios, participación en proyectos y grupos de investigación, materias electivas, diferentes opciones de grado).</t>
  </si>
  <si>
    <t>La política y los programas en relación a la internacionalización permiten desarrollar competencias y habilidades para la inserción del estudiante en un mundo globalizado (Intercambios estudiantiles, dominio de una segunda lengua, pasantías en el extranjero, participación en eventos internacionales).</t>
  </si>
  <si>
    <t>Las estrategias de interdisciplinariedad permiten la formación de profesionales capaces de interactuar con otros profesionales de áreas diferentes y establecer relaciones entre varias disciplinas o ciencias.</t>
  </si>
  <si>
    <t>La universidad cuenta con programas suficientes y adecuados para atender las necesidades de los estudiantes, en relación a la recreación y deportes, promoción y prevención en salud y cultura y desarrollo humano.</t>
  </si>
  <si>
    <t>La Universidad cuenta con espacios que motivan la participación de los estudiantes en procesos de investigación (Semilleros, grupos y proyectos de investigación).</t>
  </si>
  <si>
    <t>La divulgación de los programas de bienestar institucional es adecuada.</t>
  </si>
  <si>
    <t>Las actividades, programas y servicios de Bienestar institucional, contribuyen al desarrollo y crecimiento personal de los estudiantes.</t>
  </si>
  <si>
    <t>Sistema PQRSDF: de peticiones, quejas, reclamos, sugerencias, denuncias y felicitaciones.</t>
  </si>
  <si>
    <t>Equipos de cómputo a disposición de los estudiantes.</t>
  </si>
  <si>
    <t>Espacios para el deporte, la recreación y el esparcimiento (Piscina, canchas, coliseo, gimnasio, media torta cultural, sala de spinning, salones de baile, artes marciales, tenis de mesa, ajedrez, levantamiento de pesas, entre otros).</t>
  </si>
  <si>
    <t xml:space="preserve">PREGUNTAS  </t>
  </si>
  <si>
    <t xml:space="preserve">ESCALA DE CALIFICACION </t>
  </si>
  <si>
    <t>NO.</t>
  </si>
  <si>
    <t>Insatisfecho</t>
  </si>
  <si>
    <t xml:space="preserve">Sistema KOHA de catálogo de la Biblioteca CRAI. </t>
  </si>
  <si>
    <t>Calidad de la Conectividad a internet.</t>
  </si>
  <si>
    <t>MACROPROCESO</t>
  </si>
  <si>
    <t xml:space="preserve">Docencia </t>
  </si>
  <si>
    <t xml:space="preserve">Bienestar </t>
  </si>
  <si>
    <t xml:space="preserve">Comunicaciones </t>
  </si>
  <si>
    <t xml:space="preserve">Biblioteca </t>
  </si>
  <si>
    <t xml:space="preserve">Apoyo académico </t>
  </si>
  <si>
    <t xml:space="preserve">Jurídica </t>
  </si>
  <si>
    <t xml:space="preserve">Investigación </t>
  </si>
  <si>
    <t xml:space="preserve">Extensión </t>
  </si>
  <si>
    <t xml:space="preserve">Gestión Tics </t>
  </si>
  <si>
    <t>percepción de la Página Web Institucional.</t>
  </si>
  <si>
    <t>Percepción del correo electrónico Institucional (@uqvirtual.edu.co).</t>
  </si>
  <si>
    <t>percepción de las carteleras.</t>
  </si>
  <si>
    <t>percepción del periódico “Semilla Universitaria”.</t>
  </si>
  <si>
    <t>percepción de la Emisora La U F.M.</t>
  </si>
  <si>
    <t>percepción de las Redes Sociales (Facebook y Twitter).</t>
  </si>
  <si>
    <t xml:space="preserve"> percepción de los Boletines Informativos (Noticia Destacada, Noticia del Día y Agencia Q).</t>
  </si>
  <si>
    <t xml:space="preserve">biblioteca </t>
  </si>
  <si>
    <t xml:space="preserve">gestión documental </t>
  </si>
  <si>
    <t>Atención de los Recursos de la Biblioteca.</t>
  </si>
  <si>
    <t>SEMESTRE</t>
  </si>
  <si>
    <t xml:space="preserve">No. Estudiantes </t>
  </si>
  <si>
    <t xml:space="preserve">% Estudiantes </t>
  </si>
  <si>
    <t xml:space="preserve">% por programa </t>
  </si>
  <si>
    <t xml:space="preserve">CIENCIAS DE LA INFORMACION </t>
  </si>
  <si>
    <t xml:space="preserve">UNIVERSIDAD DEL QUINDIO 
ENCUESTA DE SATISFACCION ESTUDIANTES 2019 - 1
SISTEMA INTEGRADO DE GESTION </t>
  </si>
  <si>
    <t xml:space="preserve">Percepción del correo electrónico Institucional </t>
  </si>
  <si>
    <t>1 MUY INSATISFECHO</t>
  </si>
  <si>
    <t xml:space="preserve">Los escenarios deportivos se encontraban en adecuaciones.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</si>
</sst>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Helvetica"/>
      <family val="2"/>
    </font>
    <font>
      <b/>
      <sz val="10"/>
      <color theme="1"/>
      <name val="Helvetica"/>
      <family val="2"/>
    </font>
    <font>
      <b/>
      <sz val="10"/>
      <color theme="8" tint="-0.249977111117893"/>
      <name val="Helvetica"/>
      <family val="2"/>
    </font>
    <font>
      <b/>
      <sz val="10"/>
      <name val="Helvetica"/>
      <family val="2"/>
    </font>
    <font>
      <b/>
      <sz val="9"/>
      <color theme="1"/>
      <name val="Helvetica"/>
    </font>
    <font>
      <b/>
      <sz val="10"/>
      <color theme="1"/>
      <name val="Helvetica"/>
    </font>
    <font>
      <b/>
      <sz val="10"/>
      <name val="Helvetica"/>
    </font>
    <font>
      <b/>
      <sz val="14"/>
      <name val="Helvetica"/>
      <family val="2"/>
    </font>
    <font>
      <b/>
      <sz val="12"/>
      <name val="Helvetica"/>
    </font>
    <font>
      <b/>
      <sz val="18"/>
      <color theme="9" tint="-0.249977111117893"/>
      <name val="Calibri"/>
      <family val="2"/>
      <scheme val="minor"/>
    </font>
    <font>
      <b/>
      <sz val="14"/>
      <color theme="1"/>
      <name val="Helvetica"/>
    </font>
    <font>
      <b/>
      <sz val="16"/>
      <color theme="1"/>
      <name val="Helvetica"/>
    </font>
  </fonts>
  <fills count="11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3" fillId="0" borderId="0" xfId="0" applyFont="1" applyFill="1" applyAlignment="1">
      <alignment horizontal="right" vertical="center"/>
    </xf>
    <xf numFmtId="0" fontId="2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2" fillId="0" borderId="0" xfId="0" applyFont="1" applyBorder="1" applyAlignment="1" applyProtection="1">
      <alignment vertical="center"/>
      <protection locked="0"/>
    </xf>
    <xf numFmtId="0" fontId="8" fillId="4" borderId="2" xfId="0" applyFont="1" applyFill="1" applyBorder="1" applyAlignment="1" applyProtection="1">
      <alignment vertical="center"/>
      <protection locked="0"/>
    </xf>
    <xf numFmtId="0" fontId="5" fillId="4" borderId="19" xfId="0" applyFont="1" applyFill="1" applyBorder="1" applyAlignment="1" applyProtection="1">
      <alignment horizontal="center" vertical="center" wrapText="1"/>
      <protection locked="0"/>
    </xf>
    <xf numFmtId="0" fontId="5" fillId="4" borderId="20" xfId="0" applyFont="1" applyFill="1" applyBorder="1" applyAlignment="1" applyProtection="1">
      <alignment horizontal="center" vertical="center" wrapText="1"/>
      <protection locked="0"/>
    </xf>
    <xf numFmtId="0" fontId="5" fillId="4" borderId="21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vertical="center"/>
      <protection locked="0"/>
    </xf>
    <xf numFmtId="0" fontId="6" fillId="2" borderId="4" xfId="0" applyFont="1" applyFill="1" applyBorder="1" applyAlignment="1" applyProtection="1">
      <alignment vertical="center"/>
      <protection locked="0"/>
    </xf>
    <xf numFmtId="0" fontId="6" fillId="4" borderId="2" xfId="0" applyFont="1" applyFill="1" applyBorder="1" applyAlignment="1" applyProtection="1">
      <alignment vertical="center"/>
      <protection locked="0"/>
    </xf>
    <xf numFmtId="0" fontId="6" fillId="4" borderId="4" xfId="0" applyFont="1" applyFill="1" applyBorder="1" applyAlignment="1" applyProtection="1">
      <alignment vertical="center"/>
      <protection locked="0"/>
    </xf>
    <xf numFmtId="0" fontId="6" fillId="6" borderId="2" xfId="0" applyFont="1" applyFill="1" applyBorder="1" applyAlignment="1" applyProtection="1">
      <alignment vertical="center"/>
      <protection locked="0"/>
    </xf>
    <xf numFmtId="0" fontId="6" fillId="6" borderId="4" xfId="0" applyFont="1" applyFill="1" applyBorder="1" applyAlignment="1" applyProtection="1">
      <alignment vertical="center"/>
      <protection locked="0"/>
    </xf>
    <xf numFmtId="0" fontId="6" fillId="7" borderId="2" xfId="0" applyFont="1" applyFill="1" applyBorder="1" applyAlignment="1" applyProtection="1">
      <alignment vertical="center"/>
      <protection locked="0"/>
    </xf>
    <xf numFmtId="0" fontId="6" fillId="7" borderId="4" xfId="0" applyFont="1" applyFill="1" applyBorder="1" applyAlignment="1" applyProtection="1">
      <alignment vertical="center"/>
      <protection locked="0"/>
    </xf>
    <xf numFmtId="0" fontId="6" fillId="5" borderId="2" xfId="0" applyFont="1" applyFill="1" applyBorder="1" applyAlignment="1" applyProtection="1">
      <alignment vertical="center"/>
      <protection locked="0"/>
    </xf>
    <xf numFmtId="0" fontId="6" fillId="5" borderId="3" xfId="0" applyFont="1" applyFill="1" applyBorder="1" applyAlignment="1" applyProtection="1">
      <alignment vertical="center"/>
      <protection locked="0"/>
    </xf>
    <xf numFmtId="0" fontId="6" fillId="5" borderId="4" xfId="0" applyFont="1" applyFill="1" applyBorder="1" applyAlignment="1" applyProtection="1">
      <alignment vertical="center"/>
      <protection locked="0"/>
    </xf>
    <xf numFmtId="0" fontId="7" fillId="2" borderId="1" xfId="0" applyFont="1" applyFill="1" applyBorder="1" applyAlignment="1" applyProtection="1">
      <alignment horizontal="left" vertical="center"/>
      <protection locked="0"/>
    </xf>
    <xf numFmtId="0" fontId="7" fillId="4" borderId="1" xfId="0" applyFont="1" applyFill="1" applyBorder="1" applyAlignment="1" applyProtection="1">
      <alignment vertical="center"/>
      <protection locked="0"/>
    </xf>
    <xf numFmtId="0" fontId="7" fillId="6" borderId="1" xfId="0" applyFont="1" applyFill="1" applyBorder="1" applyAlignment="1" applyProtection="1">
      <alignment vertical="center"/>
      <protection locked="0"/>
    </xf>
    <xf numFmtId="0" fontId="7" fillId="5" borderId="1" xfId="0" applyFont="1" applyFill="1" applyBorder="1" applyAlignment="1" applyProtection="1">
      <alignment vertical="center"/>
      <protection locked="0"/>
    </xf>
    <xf numFmtId="0" fontId="7" fillId="7" borderId="1" xfId="0" applyFont="1" applyFill="1" applyBorder="1" applyAlignment="1" applyProtection="1">
      <alignment vertical="center"/>
      <protection locked="0"/>
    </xf>
    <xf numFmtId="0" fontId="7" fillId="3" borderId="1" xfId="0" applyFont="1" applyFill="1" applyBorder="1" applyAlignment="1" applyProtection="1">
      <alignment vertical="center"/>
      <protection locked="0"/>
    </xf>
    <xf numFmtId="0" fontId="7" fillId="0" borderId="25" xfId="0" applyFont="1" applyBorder="1" applyAlignment="1" applyProtection="1">
      <alignment horizontal="center" vertical="center"/>
      <protection locked="0"/>
    </xf>
    <xf numFmtId="0" fontId="7" fillId="0" borderId="26" xfId="0" applyFont="1" applyBorder="1" applyAlignment="1" applyProtection="1">
      <alignment horizontal="center" vertical="center"/>
      <protection locked="0"/>
    </xf>
    <xf numFmtId="0" fontId="7" fillId="0" borderId="24" xfId="0" applyFont="1" applyBorder="1" applyAlignment="1" applyProtection="1">
      <alignment horizontal="center" vertical="center"/>
      <protection locked="0"/>
    </xf>
    <xf numFmtId="0" fontId="2" fillId="0" borderId="25" xfId="0" applyFont="1" applyBorder="1" applyAlignment="1" applyProtection="1">
      <alignment horizontal="center"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2" fillId="0" borderId="28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1" fillId="4" borderId="22" xfId="0" applyFont="1" applyFill="1" applyBorder="1"/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9" fontId="2" fillId="0" borderId="7" xfId="0" applyNumberFormat="1" applyFont="1" applyFill="1" applyBorder="1" applyAlignment="1" applyProtection="1">
      <alignment horizontal="center" vertical="center"/>
      <protection locked="0"/>
    </xf>
    <xf numFmtId="9" fontId="2" fillId="0" borderId="0" xfId="0" applyNumberFormat="1" applyFont="1" applyAlignment="1" applyProtection="1">
      <alignment vertical="center"/>
      <protection locked="0"/>
    </xf>
    <xf numFmtId="0" fontId="1" fillId="4" borderId="23" xfId="0" applyFont="1" applyFill="1" applyBorder="1"/>
    <xf numFmtId="0" fontId="1" fillId="4" borderId="22" xfId="0" applyFont="1" applyFill="1" applyBorder="1" applyAlignment="1">
      <alignment horizontal="center"/>
    </xf>
    <xf numFmtId="0" fontId="1" fillId="8" borderId="11" xfId="0" applyFont="1" applyFill="1" applyBorder="1"/>
    <xf numFmtId="0" fontId="1" fillId="8" borderId="12" xfId="0" applyFont="1" applyFill="1" applyBorder="1"/>
    <xf numFmtId="0" fontId="0" fillId="0" borderId="1" xfId="0" applyBorder="1"/>
    <xf numFmtId="0" fontId="0" fillId="0" borderId="14" xfId="0" applyBorder="1"/>
    <xf numFmtId="0" fontId="0" fillId="0" borderId="15" xfId="0" applyBorder="1"/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9" fontId="0" fillId="9" borderId="25" xfId="0" applyNumberFormat="1" applyFill="1" applyBorder="1" applyAlignment="1">
      <alignment horizontal="center"/>
    </xf>
    <xf numFmtId="0" fontId="1" fillId="6" borderId="22" xfId="0" applyFont="1" applyFill="1" applyBorder="1" applyAlignment="1">
      <alignment horizontal="center"/>
    </xf>
    <xf numFmtId="0" fontId="2" fillId="0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8" fillId="4" borderId="4" xfId="0" applyNumberFormat="1" applyFont="1" applyFill="1" applyBorder="1" applyAlignment="1" applyProtection="1">
      <alignment vertical="center"/>
      <protection locked="0"/>
    </xf>
    <xf numFmtId="9" fontId="8" fillId="4" borderId="2" xfId="0" applyNumberFormat="1" applyFont="1" applyFill="1" applyBorder="1" applyAlignment="1" applyProtection="1">
      <alignment vertical="center"/>
      <protection locked="0"/>
    </xf>
    <xf numFmtId="9" fontId="8" fillId="4" borderId="3" xfId="0" applyNumberFormat="1" applyFont="1" applyFill="1" applyBorder="1" applyAlignment="1" applyProtection="1">
      <alignment vertical="center"/>
      <protection locked="0"/>
    </xf>
    <xf numFmtId="9" fontId="7" fillId="3" borderId="36" xfId="0" applyNumberFormat="1" applyFont="1" applyFill="1" applyBorder="1" applyAlignment="1" applyProtection="1">
      <alignment vertical="center"/>
      <protection locked="0"/>
    </xf>
    <xf numFmtId="9" fontId="13" fillId="0" borderId="6" xfId="0" applyNumberFormat="1" applyFont="1" applyBorder="1" applyAlignment="1" applyProtection="1">
      <alignment vertical="center"/>
      <protection locked="0"/>
    </xf>
    <xf numFmtId="9" fontId="7" fillId="2" borderId="34" xfId="0" applyNumberFormat="1" applyFont="1" applyFill="1" applyBorder="1" applyAlignment="1" applyProtection="1">
      <alignment vertical="center"/>
      <protection locked="0"/>
    </xf>
    <xf numFmtId="9" fontId="7" fillId="4" borderId="34" xfId="0" applyNumberFormat="1" applyFont="1" applyFill="1" applyBorder="1" applyAlignment="1" applyProtection="1">
      <alignment vertical="center"/>
      <protection locked="0"/>
    </xf>
    <xf numFmtId="9" fontId="7" fillId="6" borderId="34" xfId="0" applyNumberFormat="1" applyFont="1" applyFill="1" applyBorder="1" applyAlignment="1" applyProtection="1">
      <alignment vertical="center"/>
      <protection locked="0"/>
    </xf>
    <xf numFmtId="9" fontId="7" fillId="7" borderId="34" xfId="0" applyNumberFormat="1" applyFont="1" applyFill="1" applyBorder="1" applyAlignment="1" applyProtection="1">
      <alignment vertical="center"/>
      <protection locked="0"/>
    </xf>
    <xf numFmtId="9" fontId="7" fillId="5" borderId="34" xfId="0" applyNumberFormat="1" applyFont="1" applyFill="1" applyBorder="1" applyAlignment="1" applyProtection="1">
      <alignment vertical="center"/>
      <protection locked="0"/>
    </xf>
    <xf numFmtId="0" fontId="6" fillId="3" borderId="6" xfId="0" applyFon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10" fillId="6" borderId="10" xfId="0" applyFont="1" applyFill="1" applyBorder="1" applyAlignment="1" applyProtection="1">
      <alignment vertical="center"/>
      <protection locked="0"/>
    </xf>
    <xf numFmtId="0" fontId="10" fillId="6" borderId="13" xfId="0" applyFont="1" applyFill="1" applyBorder="1" applyAlignment="1" applyProtection="1">
      <alignment vertical="center"/>
      <protection locked="0"/>
    </xf>
    <xf numFmtId="0" fontId="11" fillId="0" borderId="0" xfId="0" applyFont="1" applyBorder="1" applyAlignment="1"/>
    <xf numFmtId="0" fontId="10" fillId="6" borderId="8" xfId="0" applyFont="1" applyFill="1" applyBorder="1" applyAlignment="1" applyProtection="1">
      <alignment vertical="center"/>
      <protection locked="0"/>
    </xf>
    <xf numFmtId="0" fontId="10" fillId="6" borderId="11" xfId="0" applyFont="1" applyFill="1" applyBorder="1" applyAlignment="1" applyProtection="1">
      <alignment vertical="center"/>
      <protection locked="0"/>
    </xf>
    <xf numFmtId="0" fontId="5" fillId="4" borderId="37" xfId="0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vertical="center" wrapText="1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9" fontId="7" fillId="0" borderId="0" xfId="0" applyNumberFormat="1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9" fontId="13" fillId="0" borderId="0" xfId="0" applyNumberFormat="1" applyFont="1" applyFill="1" applyBorder="1" applyAlignment="1" applyProtection="1">
      <alignment vertical="center"/>
      <protection locked="0"/>
    </xf>
    <xf numFmtId="9" fontId="2" fillId="0" borderId="0" xfId="0" applyNumberFormat="1" applyFont="1" applyFill="1" applyBorder="1" applyAlignment="1" applyProtection="1">
      <alignment vertical="center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9" fontId="2" fillId="2" borderId="38" xfId="0" applyNumberFormat="1" applyFont="1" applyFill="1" applyBorder="1" applyAlignment="1" applyProtection="1">
      <alignment horizontal="center" vertical="center"/>
      <protection locked="0"/>
    </xf>
    <xf numFmtId="0" fontId="2" fillId="2" borderId="20" xfId="0" applyFont="1" applyFill="1" applyBorder="1" applyAlignment="1" applyProtection="1">
      <alignment horizontal="center" vertical="center" wrapText="1"/>
      <protection locked="0"/>
    </xf>
    <xf numFmtId="9" fontId="2" fillId="2" borderId="39" xfId="0" applyNumberFormat="1" applyFont="1" applyFill="1" applyBorder="1" applyAlignment="1" applyProtection="1">
      <alignment horizontal="center" vertical="center"/>
      <protection locked="0"/>
    </xf>
    <xf numFmtId="0" fontId="2" fillId="5" borderId="15" xfId="0" applyFont="1" applyFill="1" applyBorder="1" applyAlignment="1" applyProtection="1">
      <alignment horizontal="center" vertical="center" wrapText="1"/>
      <protection locked="0"/>
    </xf>
    <xf numFmtId="9" fontId="2" fillId="5" borderId="16" xfId="0" applyNumberFormat="1" applyFont="1" applyFill="1" applyBorder="1" applyAlignment="1" applyProtection="1">
      <alignment horizontal="center" vertical="center"/>
      <protection locked="0"/>
    </xf>
    <xf numFmtId="9" fontId="2" fillId="5" borderId="38" xfId="0" applyNumberFormat="1" applyFont="1" applyFill="1" applyBorder="1" applyAlignment="1" applyProtection="1">
      <alignment horizontal="center" vertical="center"/>
      <protection locked="0"/>
    </xf>
    <xf numFmtId="0" fontId="2" fillId="5" borderId="20" xfId="0" applyFont="1" applyFill="1" applyBorder="1" applyAlignment="1" applyProtection="1">
      <alignment horizontal="center" vertical="center"/>
      <protection locked="0"/>
    </xf>
    <xf numFmtId="9" fontId="2" fillId="5" borderId="39" xfId="0" applyNumberFormat="1" applyFont="1" applyFill="1" applyBorder="1" applyAlignment="1" applyProtection="1">
      <alignment horizontal="center" vertical="center"/>
      <protection locked="0"/>
    </xf>
    <xf numFmtId="0" fontId="2" fillId="3" borderId="15" xfId="0" applyFont="1" applyFill="1" applyBorder="1" applyAlignment="1" applyProtection="1">
      <alignment horizontal="center" vertical="center" wrapText="1"/>
      <protection locked="0"/>
    </xf>
    <xf numFmtId="9" fontId="2" fillId="3" borderId="16" xfId="0" applyNumberFormat="1" applyFont="1" applyFill="1" applyBorder="1" applyAlignment="1" applyProtection="1">
      <alignment horizontal="center" vertical="center"/>
      <protection locked="0"/>
    </xf>
    <xf numFmtId="9" fontId="2" fillId="3" borderId="38" xfId="0" applyNumberFormat="1" applyFont="1" applyFill="1" applyBorder="1" applyAlignment="1" applyProtection="1">
      <alignment horizontal="center" vertical="center"/>
      <protection locked="0"/>
    </xf>
    <xf numFmtId="0" fontId="2" fillId="3" borderId="20" xfId="0" applyFont="1" applyFill="1" applyBorder="1" applyAlignment="1" applyProtection="1">
      <alignment horizontal="center" vertical="center" wrapText="1"/>
      <protection locked="0"/>
    </xf>
    <xf numFmtId="9" fontId="2" fillId="3" borderId="39" xfId="0" applyNumberFormat="1" applyFont="1" applyFill="1" applyBorder="1" applyAlignment="1" applyProtection="1">
      <alignment horizontal="center" vertical="center"/>
      <protection locked="0"/>
    </xf>
    <xf numFmtId="9" fontId="0" fillId="8" borderId="31" xfId="0" applyNumberFormat="1" applyFill="1" applyBorder="1" applyAlignment="1">
      <alignment horizontal="center"/>
    </xf>
    <xf numFmtId="9" fontId="0" fillId="8" borderId="16" xfId="0" applyNumberForma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9" fontId="0" fillId="8" borderId="29" xfId="0" applyNumberFormat="1" applyFill="1" applyBorder="1" applyAlignment="1">
      <alignment horizontal="center"/>
    </xf>
    <xf numFmtId="9" fontId="0" fillId="8" borderId="30" xfId="0" applyNumberFormat="1" applyFill="1" applyBorder="1" applyAlignment="1">
      <alignment horizontal="center"/>
    </xf>
    <xf numFmtId="0" fontId="11" fillId="0" borderId="8" xfId="0" applyFont="1" applyBorder="1" applyAlignment="1">
      <alignment horizontal="center" wrapText="1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4" borderId="22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9" fontId="12" fillId="0" borderId="22" xfId="0" applyNumberFormat="1" applyFont="1" applyBorder="1" applyAlignment="1" applyProtection="1">
      <alignment horizontal="center" vertical="center"/>
      <protection locked="0"/>
    </xf>
    <xf numFmtId="0" fontId="12" fillId="0" borderId="23" xfId="0" applyFont="1" applyBorder="1" applyAlignment="1" applyProtection="1">
      <alignment horizontal="center" vertical="center"/>
      <protection locked="0"/>
    </xf>
    <xf numFmtId="0" fontId="12" fillId="0" borderId="2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justify" vertical="center" wrapText="1"/>
      <protection locked="0"/>
    </xf>
    <xf numFmtId="0" fontId="2" fillId="0" borderId="1" xfId="0" applyFont="1" applyBorder="1" applyAlignment="1" applyProtection="1">
      <alignment horizontal="justify" vertical="center" wrapText="1"/>
      <protection locked="0"/>
    </xf>
    <xf numFmtId="0" fontId="8" fillId="6" borderId="22" xfId="0" applyFont="1" applyFill="1" applyBorder="1" applyAlignment="1" applyProtection="1">
      <alignment horizontal="center" vertical="center"/>
      <protection locked="0"/>
    </xf>
    <xf numFmtId="0" fontId="8" fillId="6" borderId="23" xfId="0" applyFont="1" applyFill="1" applyBorder="1" applyAlignment="1" applyProtection="1">
      <alignment horizontal="center" vertical="center"/>
      <protection locked="0"/>
    </xf>
    <xf numFmtId="0" fontId="8" fillId="6" borderId="24" xfId="0" applyFont="1" applyFill="1" applyBorder="1" applyAlignment="1" applyProtection="1">
      <alignment horizontal="center" vertical="center"/>
      <protection locked="0"/>
    </xf>
    <xf numFmtId="0" fontId="9" fillId="4" borderId="14" xfId="0" applyFont="1" applyFill="1" applyBorder="1" applyAlignment="1" applyProtection="1">
      <alignment horizontal="center" vertical="center" wrapText="1"/>
      <protection locked="0"/>
    </xf>
    <xf numFmtId="0" fontId="9" fillId="4" borderId="15" xfId="0" applyFont="1" applyFill="1" applyBorder="1" applyAlignment="1" applyProtection="1">
      <alignment horizontal="center" vertical="center" wrapText="1"/>
      <protection locked="0"/>
    </xf>
    <xf numFmtId="0" fontId="9" fillId="4" borderId="16" xfId="0" applyFont="1" applyFill="1" applyBorder="1" applyAlignment="1" applyProtection="1">
      <alignment horizontal="center" vertical="center" wrapText="1"/>
      <protection locked="0"/>
    </xf>
    <xf numFmtId="0" fontId="9" fillId="4" borderId="17" xfId="0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0" fontId="9" fillId="4" borderId="18" xfId="0" applyFont="1" applyFill="1" applyBorder="1" applyAlignment="1" applyProtection="1">
      <alignment horizontal="center" vertical="center" wrapText="1"/>
      <protection locked="0"/>
    </xf>
    <xf numFmtId="0" fontId="9" fillId="4" borderId="19" xfId="0" applyFont="1" applyFill="1" applyBorder="1" applyAlignment="1" applyProtection="1">
      <alignment horizontal="center" vertical="center" wrapText="1"/>
      <protection locked="0"/>
    </xf>
    <xf numFmtId="0" fontId="9" fillId="4" borderId="20" xfId="0" applyFont="1" applyFill="1" applyBorder="1" applyAlignment="1" applyProtection="1">
      <alignment horizontal="center" vertical="center" wrapText="1"/>
      <protection locked="0"/>
    </xf>
    <xf numFmtId="0" fontId="9" fillId="4" borderId="21" xfId="0" applyFont="1" applyFill="1" applyBorder="1" applyAlignment="1" applyProtection="1">
      <alignment horizontal="center" vertical="center" wrapText="1"/>
      <protection locked="0"/>
    </xf>
    <xf numFmtId="0" fontId="5" fillId="4" borderId="15" xfId="0" applyFont="1" applyFill="1" applyBorder="1" applyAlignment="1" applyProtection="1">
      <alignment horizontal="center" vertical="center" wrapText="1"/>
      <protection locked="0"/>
    </xf>
    <xf numFmtId="0" fontId="5" fillId="4" borderId="16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 wrapText="1"/>
      <protection locked="0"/>
    </xf>
    <xf numFmtId="0" fontId="5" fillId="4" borderId="4" xfId="0" applyFont="1" applyFill="1" applyBorder="1" applyAlignment="1" applyProtection="1">
      <alignment horizontal="center" vertical="center" wrapText="1"/>
      <protection locked="0"/>
    </xf>
    <xf numFmtId="0" fontId="10" fillId="6" borderId="8" xfId="0" applyFont="1" applyFill="1" applyBorder="1" applyAlignment="1" applyProtection="1">
      <alignment horizontal="center" vertical="center"/>
      <protection locked="0"/>
    </xf>
    <xf numFmtId="0" fontId="10" fillId="6" borderId="9" xfId="0" applyFont="1" applyFill="1" applyBorder="1" applyAlignment="1" applyProtection="1">
      <alignment horizontal="center" vertical="center"/>
      <protection locked="0"/>
    </xf>
    <xf numFmtId="0" fontId="10" fillId="6" borderId="10" xfId="0" applyFont="1" applyFill="1" applyBorder="1" applyAlignment="1" applyProtection="1">
      <alignment horizontal="center" vertical="center"/>
      <protection locked="0"/>
    </xf>
    <xf numFmtId="0" fontId="10" fillId="6" borderId="11" xfId="0" applyFont="1" applyFill="1" applyBorder="1" applyAlignment="1" applyProtection="1">
      <alignment horizontal="center" vertical="center"/>
      <protection locked="0"/>
    </xf>
    <xf numFmtId="0" fontId="10" fillId="6" borderId="12" xfId="0" applyFont="1" applyFill="1" applyBorder="1" applyAlignment="1" applyProtection="1">
      <alignment horizontal="center" vertical="center"/>
      <protection locked="0"/>
    </xf>
    <xf numFmtId="0" fontId="10" fillId="6" borderId="13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5" fillId="4" borderId="14" xfId="0" applyFont="1" applyFill="1" applyBorder="1" applyAlignment="1" applyProtection="1">
      <alignment horizontal="center" vertical="center" wrapText="1"/>
      <protection locked="0"/>
    </xf>
    <xf numFmtId="0" fontId="11" fillId="0" borderId="9" xfId="0" applyFont="1" applyBorder="1" applyAlignment="1">
      <alignment horizontal="center" wrapText="1"/>
    </xf>
    <xf numFmtId="0" fontId="11" fillId="0" borderId="10" xfId="0" applyFont="1" applyBorder="1" applyAlignment="1">
      <alignment horizontal="center" wrapText="1"/>
    </xf>
    <xf numFmtId="0" fontId="11" fillId="0" borderId="11" xfId="0" applyFont="1" applyBorder="1" applyAlignment="1">
      <alignment horizontal="center" wrapText="1"/>
    </xf>
    <xf numFmtId="0" fontId="11" fillId="0" borderId="12" xfId="0" applyFont="1" applyBorder="1" applyAlignment="1">
      <alignment horizontal="center" wrapText="1"/>
    </xf>
    <xf numFmtId="0" fontId="11" fillId="0" borderId="13" xfId="0" applyFont="1" applyBorder="1" applyAlignment="1">
      <alignment horizontal="center" wrapText="1"/>
    </xf>
    <xf numFmtId="0" fontId="2" fillId="2" borderId="32" xfId="0" applyFont="1" applyFill="1" applyBorder="1" applyAlignment="1" applyProtection="1">
      <alignment horizontal="justify" vertical="center" wrapText="1"/>
      <protection locked="0"/>
    </xf>
    <xf numFmtId="0" fontId="2" fillId="2" borderId="20" xfId="0" applyFont="1" applyFill="1" applyBorder="1" applyAlignment="1" applyProtection="1">
      <alignment horizontal="justify" vertical="center" wrapText="1"/>
      <protection locked="0"/>
    </xf>
    <xf numFmtId="0" fontId="2" fillId="2" borderId="5" xfId="0" applyFont="1" applyFill="1" applyBorder="1" applyAlignment="1" applyProtection="1">
      <alignment horizontal="justify" vertical="center" wrapText="1"/>
      <protection locked="0"/>
    </xf>
    <xf numFmtId="0" fontId="2" fillId="2" borderId="1" xfId="0" applyFont="1" applyFill="1" applyBorder="1" applyAlignment="1" applyProtection="1">
      <alignment horizontal="justify" vertical="center" wrapText="1"/>
      <protection locked="0"/>
    </xf>
    <xf numFmtId="0" fontId="6" fillId="5" borderId="2" xfId="0" applyFont="1" applyFill="1" applyBorder="1" applyAlignment="1" applyProtection="1">
      <alignment horizontal="center" vertical="center"/>
      <protection locked="0"/>
    </xf>
    <xf numFmtId="0" fontId="6" fillId="5" borderId="4" xfId="0" applyFont="1" applyFill="1" applyBorder="1" applyAlignment="1" applyProtection="1">
      <alignment horizontal="center" vertical="center"/>
      <protection locked="0"/>
    </xf>
    <xf numFmtId="0" fontId="2" fillId="5" borderId="5" xfId="0" applyFont="1" applyFill="1" applyBorder="1" applyAlignment="1" applyProtection="1">
      <alignment horizontal="justify" vertical="center" wrapText="1"/>
      <protection locked="0"/>
    </xf>
    <xf numFmtId="0" fontId="2" fillId="5" borderId="1" xfId="0" applyFont="1" applyFill="1" applyBorder="1" applyAlignment="1" applyProtection="1">
      <alignment horizontal="justify" vertical="center" wrapText="1"/>
      <protection locked="0"/>
    </xf>
    <xf numFmtId="0" fontId="2" fillId="5" borderId="32" xfId="0" applyFont="1" applyFill="1" applyBorder="1" applyAlignment="1" applyProtection="1">
      <alignment horizontal="justify" vertical="center" wrapText="1"/>
      <protection locked="0"/>
    </xf>
    <xf numFmtId="0" fontId="2" fillId="5" borderId="20" xfId="0" applyFont="1" applyFill="1" applyBorder="1" applyAlignment="1" applyProtection="1">
      <alignment horizontal="justify" vertical="center" wrapText="1"/>
      <protection locked="0"/>
    </xf>
    <xf numFmtId="0" fontId="2" fillId="5" borderId="31" xfId="0" applyFont="1" applyFill="1" applyBorder="1" applyAlignment="1" applyProtection="1">
      <alignment horizontal="justify" vertical="center" wrapText="1"/>
      <protection locked="0"/>
    </xf>
    <xf numFmtId="0" fontId="2" fillId="5" borderId="15" xfId="0" applyFont="1" applyFill="1" applyBorder="1" applyAlignment="1" applyProtection="1">
      <alignment horizontal="justify" vertical="center" wrapText="1"/>
      <protection locked="0"/>
    </xf>
    <xf numFmtId="0" fontId="5" fillId="4" borderId="29" xfId="0" applyFont="1" applyFill="1" applyBorder="1" applyAlignment="1" applyProtection="1">
      <alignment horizontal="center" vertical="center" wrapText="1"/>
      <protection locked="0"/>
    </xf>
    <xf numFmtId="0" fontId="5" fillId="4" borderId="30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justify" vertical="center" wrapText="1"/>
      <protection locked="0"/>
    </xf>
    <xf numFmtId="0" fontId="2" fillId="3" borderId="1" xfId="0" applyFont="1" applyFill="1" applyBorder="1" applyAlignment="1" applyProtection="1">
      <alignment horizontal="justify" vertical="center" wrapText="1"/>
      <protection locked="0"/>
    </xf>
    <xf numFmtId="0" fontId="2" fillId="3" borderId="32" xfId="0" applyFont="1" applyFill="1" applyBorder="1" applyAlignment="1" applyProtection="1">
      <alignment horizontal="justify" vertical="center" wrapText="1"/>
      <protection locked="0"/>
    </xf>
    <xf numFmtId="0" fontId="2" fillId="3" borderId="20" xfId="0" applyFont="1" applyFill="1" applyBorder="1" applyAlignment="1" applyProtection="1">
      <alignment horizontal="justify" vertical="center" wrapText="1"/>
      <protection locked="0"/>
    </xf>
    <xf numFmtId="0" fontId="2" fillId="3" borderId="31" xfId="0" applyFont="1" applyFill="1" applyBorder="1" applyAlignment="1" applyProtection="1">
      <alignment horizontal="justify" vertical="center" wrapText="1"/>
      <protection locked="0"/>
    </xf>
    <xf numFmtId="0" fontId="2" fillId="3" borderId="15" xfId="0" applyFont="1" applyFill="1" applyBorder="1" applyAlignment="1" applyProtection="1">
      <alignment horizontal="justify" vertical="center" wrapText="1"/>
      <protection locked="0"/>
    </xf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0" fillId="10" borderId="0" xfId="0" applyFill="1"/>
    <xf numFmtId="0" fontId="11" fillId="10" borderId="8" xfId="0" applyFont="1" applyFill="1" applyBorder="1" applyAlignment="1">
      <alignment horizontal="center" wrapText="1"/>
    </xf>
    <xf numFmtId="0" fontId="11" fillId="10" borderId="9" xfId="0" applyFont="1" applyFill="1" applyBorder="1" applyAlignment="1">
      <alignment horizontal="center"/>
    </xf>
    <xf numFmtId="0" fontId="11" fillId="10" borderId="10" xfId="0" applyFont="1" applyFill="1" applyBorder="1" applyAlignment="1">
      <alignment horizontal="center"/>
    </xf>
    <xf numFmtId="0" fontId="11" fillId="10" borderId="11" xfId="0" applyFont="1" applyFill="1" applyBorder="1" applyAlignment="1">
      <alignment horizontal="center"/>
    </xf>
    <xf numFmtId="0" fontId="11" fillId="10" borderId="12" xfId="0" applyFont="1" applyFill="1" applyBorder="1" applyAlignment="1">
      <alignment horizontal="center"/>
    </xf>
    <xf numFmtId="0" fontId="11" fillId="10" borderId="13" xfId="0" applyFont="1" applyFill="1" applyBorder="1" applyAlignment="1">
      <alignment horizontal="center"/>
    </xf>
  </cellXfs>
  <cellStyles count="1">
    <cellStyle name="Normal" xfId="0" builtinId="0"/>
  </cellStyles>
  <dxfs count="71">
    <dxf>
      <fill>
        <patternFill>
          <bgColor rgb="FFFFCC99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FFCC99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FFCC99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</dxfs>
  <tableStyles count="0" defaultTableStyle="TableStyleMedium2" defaultPivotStyle="PivotStyleLight16"/>
  <colors>
    <mruColors>
      <color rgb="FFFF9900"/>
      <color rgb="FFFF5050"/>
      <color rgb="FFFFCC99"/>
      <color rgb="FFCCCC00"/>
      <color rgb="FF66FFFF"/>
      <color rgb="FF00FF99"/>
      <color rgb="FFCCFF33"/>
      <color rgb="FFFF99FF"/>
      <color rgb="FFFFCC66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s-CO" sz="2000" b="1">
                <a:solidFill>
                  <a:schemeClr val="tx1"/>
                </a:solidFill>
              </a:rPr>
              <a:t>Encuesta de satisfacción </a:t>
            </a:r>
          </a:p>
          <a:p>
            <a:pPr>
              <a:defRPr sz="2000"/>
            </a:pPr>
            <a:r>
              <a:rPr lang="es-CO" sz="2000" b="1">
                <a:solidFill>
                  <a:schemeClr val="tx1"/>
                </a:solidFill>
              </a:rPr>
              <a:t>de estudiantes 2019-1 </a:t>
            </a:r>
          </a:p>
        </c:rich>
      </c:tx>
      <c:layout>
        <c:manualLayout>
          <c:xMode val="edge"/>
          <c:yMode val="edge"/>
          <c:x val="0.39396740053012141"/>
          <c:y val="9.776960208349332E-3"/>
        </c:manualLayout>
      </c:layout>
      <c:overlay val="0"/>
      <c:spPr>
        <a:solidFill>
          <a:schemeClr val="accent5">
            <a:lumMod val="60000"/>
            <a:lumOff val="4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3339006826695471"/>
          <c:y val="0.12201723323958615"/>
          <c:w val="0.86660993173304524"/>
          <c:h val="0.48734203322152603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chemeClr val="accent1"/>
                </a:gs>
                <a:gs pos="100000">
                  <a:schemeClr val="accent1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>
                <a:outerShdw blurRad="76200" dir="18900000" sy="23000" kx="-1200000" algn="bl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B90-43BF-9F75-3072D32506CA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76200" dir="18900000" sy="23000" kx="-1200000" algn="bl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B90-43BF-9F75-3072D32506CA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>
                <a:outerShdw blurRad="76200" dir="18900000" sy="23000" kx="-1200000" algn="bl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B90-43BF-9F75-3072D32506CA}"/>
              </c:ext>
            </c:extLst>
          </c:dPt>
          <c:dPt>
            <c:idx val="3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76200" dir="18900000" sy="23000" kx="-1200000" algn="bl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B90-43BF-9F75-3072D32506CA}"/>
              </c:ext>
            </c:extLst>
          </c:dPt>
          <c:dPt>
            <c:idx val="4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76200" dir="18900000" sy="23000" kx="-1200000" algn="bl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B90-43BF-9F75-3072D32506CA}"/>
              </c:ext>
            </c:extLst>
          </c:dPt>
          <c:dPt>
            <c:idx val="5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76200" dir="18900000" sy="23000" kx="-1200000" algn="bl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4B90-43BF-9F75-3072D32506C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Evaluación!$F$69:$F$74</c:f>
              <c:strCache>
                <c:ptCount val="6"/>
                <c:pt idx="0">
                  <c:v>Supera las expectativas </c:v>
                </c:pt>
                <c:pt idx="1">
                  <c:v>Muy satisfecho</c:v>
                </c:pt>
                <c:pt idx="2">
                  <c:v>Satisfecho </c:v>
                </c:pt>
                <c:pt idx="3">
                  <c:v>Insatisfecho</c:v>
                </c:pt>
                <c:pt idx="4">
                  <c:v>Muy insatisfecho </c:v>
                </c:pt>
                <c:pt idx="5">
                  <c:v>No sabe/ no Conoce </c:v>
                </c:pt>
              </c:strCache>
            </c:strRef>
          </c:cat>
          <c:val>
            <c:numRef>
              <c:f>Evaluación!$G$69:$G$74</c:f>
              <c:numCache>
                <c:formatCode>0%</c:formatCode>
                <c:ptCount val="6"/>
                <c:pt idx="0">
                  <c:v>0.51</c:v>
                </c:pt>
                <c:pt idx="1">
                  <c:v>0.28999999999999998</c:v>
                </c:pt>
                <c:pt idx="2">
                  <c:v>0.12</c:v>
                </c:pt>
                <c:pt idx="3">
                  <c:v>0.02</c:v>
                </c:pt>
                <c:pt idx="4">
                  <c:v>1.8229536104411977E-2</c:v>
                </c:pt>
                <c:pt idx="5">
                  <c:v>4.0141784591194975E-2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4B90-43BF-9F75-3072D32506CA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1538984752"/>
        <c:axId val="1538990192"/>
      </c:barChart>
      <c:catAx>
        <c:axId val="1538984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defRPr>
            </a:pPr>
            <a:endParaRPr lang="es-CO"/>
          </a:p>
        </c:txPr>
        <c:crossAx val="1538990192"/>
        <c:crosses val="autoZero"/>
        <c:auto val="1"/>
        <c:lblAlgn val="ctr"/>
        <c:lblOffset val="100"/>
        <c:noMultiLvlLbl val="0"/>
      </c:catAx>
      <c:valAx>
        <c:axId val="1538990192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538984752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accent6">
        <a:lumMod val="60000"/>
        <a:lumOff val="40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1</xdr:row>
      <xdr:rowOff>76201</xdr:rowOff>
    </xdr:from>
    <xdr:to>
      <xdr:col>1</xdr:col>
      <xdr:colOff>1276621</xdr:colOff>
      <xdr:row>2</xdr:row>
      <xdr:rowOff>552451</xdr:rowOff>
    </xdr:to>
    <xdr:pic>
      <xdr:nvPicPr>
        <xdr:cNvPr id="2" name="Imagen 4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76226"/>
          <a:ext cx="571771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352426</xdr:colOff>
      <xdr:row>68</xdr:row>
      <xdr:rowOff>147636</xdr:rowOff>
    </xdr:from>
    <xdr:to>
      <xdr:col>17</xdr:col>
      <xdr:colOff>38100</xdr:colOff>
      <xdr:row>101</xdr:row>
      <xdr:rowOff>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619125</xdr:colOff>
      <xdr:row>1</xdr:row>
      <xdr:rowOff>133350</xdr:rowOff>
    </xdr:from>
    <xdr:to>
      <xdr:col>8</xdr:col>
      <xdr:colOff>361950</xdr:colOff>
      <xdr:row>2</xdr:row>
      <xdr:rowOff>793360</xdr:rowOff>
    </xdr:to>
    <xdr:pic>
      <xdr:nvPicPr>
        <xdr:cNvPr id="3" name="Imagen 4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304800"/>
          <a:ext cx="704850" cy="8219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1</xdr:row>
      <xdr:rowOff>114300</xdr:rowOff>
    </xdr:from>
    <xdr:to>
      <xdr:col>4</xdr:col>
      <xdr:colOff>1028700</xdr:colOff>
      <xdr:row>2</xdr:row>
      <xdr:rowOff>774310</xdr:rowOff>
    </xdr:to>
    <xdr:pic>
      <xdr:nvPicPr>
        <xdr:cNvPr id="3" name="Imagen 4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0" y="285750"/>
          <a:ext cx="704850" cy="8219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8"/>
  <sheetViews>
    <sheetView workbookViewId="0">
      <selection activeCell="B25" sqref="B25"/>
    </sheetView>
  </sheetViews>
  <sheetFormatPr baseColWidth="10" defaultRowHeight="15" x14ac:dyDescent="0.25"/>
  <cols>
    <col min="2" max="2" width="53.42578125" customWidth="1"/>
    <col min="13" max="13" width="20.28515625" customWidth="1"/>
    <col min="14" max="14" width="17" customWidth="1"/>
    <col min="16" max="16" width="8.28515625" customWidth="1"/>
    <col min="17" max="17" width="14.28515625" customWidth="1"/>
  </cols>
  <sheetData>
    <row r="1" spans="2:14" s="191" customFormat="1" ht="15.75" thickBot="1" x14ac:dyDescent="0.3"/>
    <row r="2" spans="2:14" s="191" customFormat="1" x14ac:dyDescent="0.25">
      <c r="B2" s="192" t="s">
        <v>115</v>
      </c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4"/>
    </row>
    <row r="3" spans="2:14" s="191" customFormat="1" ht="53.25" customHeight="1" thickBot="1" x14ac:dyDescent="0.3">
      <c r="B3" s="195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7"/>
    </row>
    <row r="4" spans="2:14" s="191" customFormat="1" x14ac:dyDescent="0.25"/>
    <row r="5" spans="2:14" s="191" customFormat="1" ht="15.75" thickBot="1" x14ac:dyDescent="0.3"/>
    <row r="6" spans="2:14" ht="15.75" thickBot="1" x14ac:dyDescent="0.3">
      <c r="B6" s="37" t="s">
        <v>31</v>
      </c>
      <c r="C6" s="124" t="s">
        <v>110</v>
      </c>
      <c r="D6" s="125"/>
      <c r="E6" s="125"/>
      <c r="F6" s="125"/>
      <c r="G6" s="125"/>
      <c r="H6" s="125"/>
      <c r="I6" s="125"/>
      <c r="J6" s="125"/>
      <c r="K6" s="125"/>
      <c r="L6" s="126"/>
      <c r="M6" s="122" t="s">
        <v>30</v>
      </c>
      <c r="N6" s="122" t="s">
        <v>113</v>
      </c>
    </row>
    <row r="7" spans="2:14" ht="15.75" thickBot="1" x14ac:dyDescent="0.3">
      <c r="B7" s="41" t="s">
        <v>29</v>
      </c>
      <c r="C7" s="42">
        <v>1</v>
      </c>
      <c r="D7" s="42">
        <v>2</v>
      </c>
      <c r="E7" s="42">
        <v>3</v>
      </c>
      <c r="F7" s="42">
        <v>4</v>
      </c>
      <c r="G7" s="42">
        <v>5</v>
      </c>
      <c r="H7" s="42">
        <v>6</v>
      </c>
      <c r="I7" s="42">
        <v>7</v>
      </c>
      <c r="J7" s="42">
        <v>8</v>
      </c>
      <c r="K7" s="42">
        <v>9</v>
      </c>
      <c r="L7" s="42">
        <v>10</v>
      </c>
      <c r="M7" s="123"/>
      <c r="N7" s="123"/>
    </row>
    <row r="8" spans="2:14" ht="15.75" thickBot="1" x14ac:dyDescent="0.3">
      <c r="B8" s="46" t="s">
        <v>15</v>
      </c>
      <c r="C8" s="47"/>
      <c r="D8" s="47">
        <v>17</v>
      </c>
      <c r="E8" s="47">
        <v>10</v>
      </c>
      <c r="F8" s="47">
        <v>17</v>
      </c>
      <c r="G8" s="47">
        <v>15</v>
      </c>
      <c r="H8" s="47">
        <v>14</v>
      </c>
      <c r="I8" s="47">
        <v>7</v>
      </c>
      <c r="J8" s="47">
        <v>12</v>
      </c>
      <c r="K8" s="47">
        <v>8</v>
      </c>
      <c r="L8" s="47"/>
      <c r="M8" s="54">
        <f t="shared" ref="M8:M31" si="0">SUM(C8:L8)</f>
        <v>100</v>
      </c>
      <c r="N8" s="57">
        <f>M8/M32</f>
        <v>8.3333333333333329E-2</v>
      </c>
    </row>
    <row r="9" spans="2:14" ht="15.75" thickBot="1" x14ac:dyDescent="0.3">
      <c r="B9" s="48" t="s">
        <v>21</v>
      </c>
      <c r="C9" s="45"/>
      <c r="D9" s="45">
        <v>13</v>
      </c>
      <c r="E9" s="45"/>
      <c r="F9" s="45"/>
      <c r="G9" s="45"/>
      <c r="H9" s="45"/>
      <c r="I9" s="45"/>
      <c r="J9" s="45">
        <v>4</v>
      </c>
      <c r="K9" s="45"/>
      <c r="L9" s="45"/>
      <c r="M9" s="55">
        <f t="shared" si="0"/>
        <v>17</v>
      </c>
      <c r="N9" s="57">
        <f>M9/M32</f>
        <v>1.4166666666666666E-2</v>
      </c>
    </row>
    <row r="10" spans="2:14" ht="15.75" thickBot="1" x14ac:dyDescent="0.3">
      <c r="B10" s="48" t="s">
        <v>12</v>
      </c>
      <c r="C10" s="45"/>
      <c r="D10" s="45">
        <v>14</v>
      </c>
      <c r="E10" s="45">
        <v>7</v>
      </c>
      <c r="F10" s="45">
        <v>6</v>
      </c>
      <c r="G10" s="45">
        <v>9</v>
      </c>
      <c r="H10" s="45">
        <v>12</v>
      </c>
      <c r="I10" s="45">
        <v>6</v>
      </c>
      <c r="J10" s="45">
        <v>11</v>
      </c>
      <c r="K10" s="45">
        <v>5</v>
      </c>
      <c r="L10" s="45"/>
      <c r="M10" s="55">
        <f t="shared" si="0"/>
        <v>70</v>
      </c>
      <c r="N10" s="57">
        <f>M10/M32</f>
        <v>5.8333333333333334E-2</v>
      </c>
    </row>
    <row r="11" spans="2:14" ht="15.75" thickBot="1" x14ac:dyDescent="0.3">
      <c r="B11" s="48" t="s">
        <v>20</v>
      </c>
      <c r="C11" s="45"/>
      <c r="D11" s="45">
        <v>5</v>
      </c>
      <c r="E11" s="45">
        <v>9</v>
      </c>
      <c r="F11" s="45">
        <v>3</v>
      </c>
      <c r="G11" s="45"/>
      <c r="H11" s="45">
        <v>2</v>
      </c>
      <c r="I11" s="45"/>
      <c r="J11" s="45">
        <v>9</v>
      </c>
      <c r="K11" s="45"/>
      <c r="L11" s="45"/>
      <c r="M11" s="55">
        <f t="shared" si="0"/>
        <v>28</v>
      </c>
      <c r="N11" s="57">
        <f>M11/M32</f>
        <v>2.3333333333333334E-2</v>
      </c>
    </row>
    <row r="12" spans="2:14" ht="15.75" thickBot="1" x14ac:dyDescent="0.3">
      <c r="B12" s="48" t="s">
        <v>5</v>
      </c>
      <c r="C12" s="45"/>
      <c r="D12" s="45">
        <v>20</v>
      </c>
      <c r="E12" s="45">
        <v>12</v>
      </c>
      <c r="F12" s="45">
        <v>5</v>
      </c>
      <c r="G12" s="45">
        <v>3</v>
      </c>
      <c r="H12" s="45">
        <v>7</v>
      </c>
      <c r="I12" s="45">
        <v>9</v>
      </c>
      <c r="J12" s="45">
        <v>6</v>
      </c>
      <c r="K12" s="45">
        <v>6</v>
      </c>
      <c r="L12" s="45"/>
      <c r="M12" s="55">
        <f t="shared" si="0"/>
        <v>68</v>
      </c>
      <c r="N12" s="57">
        <f>M12/M32</f>
        <v>5.6666666666666664E-2</v>
      </c>
    </row>
    <row r="13" spans="2:14" ht="15.75" thickBot="1" x14ac:dyDescent="0.3">
      <c r="B13" s="48" t="s">
        <v>2</v>
      </c>
      <c r="C13" s="45"/>
      <c r="D13" s="45">
        <v>12</v>
      </c>
      <c r="E13" s="45">
        <v>6</v>
      </c>
      <c r="F13" s="45">
        <v>8</v>
      </c>
      <c r="G13" s="45">
        <v>4</v>
      </c>
      <c r="H13" s="45">
        <v>6</v>
      </c>
      <c r="I13" s="45">
        <v>5</v>
      </c>
      <c r="J13" s="45">
        <v>10</v>
      </c>
      <c r="K13" s="45">
        <v>4</v>
      </c>
      <c r="L13" s="45"/>
      <c r="M13" s="55">
        <f t="shared" si="0"/>
        <v>55</v>
      </c>
      <c r="N13" s="57">
        <f>M13/M32</f>
        <v>4.583333333333333E-2</v>
      </c>
    </row>
    <row r="14" spans="2:14" ht="15.75" thickBot="1" x14ac:dyDescent="0.3">
      <c r="B14" s="48" t="s">
        <v>10</v>
      </c>
      <c r="C14" s="45"/>
      <c r="D14" s="45">
        <v>12</v>
      </c>
      <c r="E14" s="45"/>
      <c r="F14" s="45">
        <v>12</v>
      </c>
      <c r="G14" s="45"/>
      <c r="H14" s="45">
        <v>9</v>
      </c>
      <c r="I14" s="45"/>
      <c r="J14" s="45">
        <v>6</v>
      </c>
      <c r="K14" s="45"/>
      <c r="L14" s="45"/>
      <c r="M14" s="55">
        <f t="shared" si="0"/>
        <v>39</v>
      </c>
      <c r="N14" s="57">
        <f>M14/M32</f>
        <v>3.2500000000000001E-2</v>
      </c>
    </row>
    <row r="15" spans="2:14" ht="15.75" thickBot="1" x14ac:dyDescent="0.3">
      <c r="B15" s="48" t="s">
        <v>24</v>
      </c>
      <c r="C15" s="45"/>
      <c r="D15" s="45">
        <v>8</v>
      </c>
      <c r="E15" s="45"/>
      <c r="F15" s="45"/>
      <c r="G15" s="45"/>
      <c r="H15" s="45">
        <v>3</v>
      </c>
      <c r="I15" s="45"/>
      <c r="J15" s="45">
        <v>5</v>
      </c>
      <c r="K15" s="45"/>
      <c r="L15" s="45"/>
      <c r="M15" s="55">
        <f t="shared" si="0"/>
        <v>16</v>
      </c>
      <c r="N15" s="57">
        <f>M15/M32</f>
        <v>1.3333333333333334E-2</v>
      </c>
    </row>
    <row r="16" spans="2:14" ht="15.75" thickBot="1" x14ac:dyDescent="0.3">
      <c r="B16" s="48" t="s">
        <v>13</v>
      </c>
      <c r="C16" s="45"/>
      <c r="D16" s="45">
        <v>12</v>
      </c>
      <c r="E16" s="45"/>
      <c r="F16" s="45">
        <v>8</v>
      </c>
      <c r="G16" s="45">
        <v>2</v>
      </c>
      <c r="H16" s="45">
        <v>3</v>
      </c>
      <c r="I16" s="45"/>
      <c r="J16" s="45">
        <v>5</v>
      </c>
      <c r="K16" s="45"/>
      <c r="L16" s="45"/>
      <c r="M16" s="55">
        <f t="shared" si="0"/>
        <v>30</v>
      </c>
      <c r="N16" s="57">
        <f>M16/M32</f>
        <v>2.5000000000000001E-2</v>
      </c>
    </row>
    <row r="17" spans="2:14" ht="15.75" thickBot="1" x14ac:dyDescent="0.3">
      <c r="B17" s="48" t="s">
        <v>9</v>
      </c>
      <c r="C17" s="45"/>
      <c r="D17" s="45">
        <v>13</v>
      </c>
      <c r="E17" s="45">
        <v>4</v>
      </c>
      <c r="F17" s="45">
        <v>5</v>
      </c>
      <c r="G17" s="45">
        <v>2</v>
      </c>
      <c r="H17" s="45">
        <v>5</v>
      </c>
      <c r="I17" s="45">
        <v>7</v>
      </c>
      <c r="J17" s="45">
        <v>4</v>
      </c>
      <c r="K17" s="45"/>
      <c r="L17" s="45"/>
      <c r="M17" s="55">
        <f t="shared" si="0"/>
        <v>40</v>
      </c>
      <c r="N17" s="57">
        <f>M17/M32</f>
        <v>3.3333333333333333E-2</v>
      </c>
    </row>
    <row r="18" spans="2:14" ht="15.75" thickBot="1" x14ac:dyDescent="0.3">
      <c r="B18" s="48" t="s">
        <v>22</v>
      </c>
      <c r="C18" s="45"/>
      <c r="D18" s="45">
        <v>13</v>
      </c>
      <c r="E18" s="45">
        <v>6</v>
      </c>
      <c r="F18" s="45">
        <v>6</v>
      </c>
      <c r="G18" s="45">
        <v>5</v>
      </c>
      <c r="H18" s="45">
        <v>5</v>
      </c>
      <c r="I18" s="45">
        <v>3</v>
      </c>
      <c r="J18" s="45">
        <v>9</v>
      </c>
      <c r="K18" s="45">
        <v>4</v>
      </c>
      <c r="L18" s="45"/>
      <c r="M18" s="55">
        <f t="shared" si="0"/>
        <v>51</v>
      </c>
      <c r="N18" s="57">
        <f>M18/M32</f>
        <v>4.2500000000000003E-2</v>
      </c>
    </row>
    <row r="19" spans="2:14" ht="15.75" thickBot="1" x14ac:dyDescent="0.3">
      <c r="B19" s="48" t="s">
        <v>19</v>
      </c>
      <c r="C19" s="45"/>
      <c r="D19" s="45">
        <v>13</v>
      </c>
      <c r="E19" s="45">
        <v>9</v>
      </c>
      <c r="F19" s="45">
        <v>6</v>
      </c>
      <c r="G19" s="45">
        <v>4</v>
      </c>
      <c r="H19" s="45"/>
      <c r="I19" s="45">
        <v>11</v>
      </c>
      <c r="J19" s="45">
        <v>6</v>
      </c>
      <c r="K19" s="45">
        <v>8</v>
      </c>
      <c r="L19" s="45"/>
      <c r="M19" s="55">
        <f t="shared" si="0"/>
        <v>57</v>
      </c>
      <c r="N19" s="57">
        <f>M19/M32</f>
        <v>4.7500000000000001E-2</v>
      </c>
    </row>
    <row r="20" spans="2:14" ht="15.75" thickBot="1" x14ac:dyDescent="0.3">
      <c r="B20" s="48" t="s">
        <v>3</v>
      </c>
      <c r="C20" s="45"/>
      <c r="D20" s="45">
        <v>17</v>
      </c>
      <c r="E20" s="45">
        <v>7</v>
      </c>
      <c r="F20" s="45">
        <v>9</v>
      </c>
      <c r="G20" s="45">
        <v>7</v>
      </c>
      <c r="H20" s="45">
        <v>6</v>
      </c>
      <c r="I20" s="45">
        <v>8</v>
      </c>
      <c r="J20" s="45">
        <v>9</v>
      </c>
      <c r="K20" s="45">
        <v>5</v>
      </c>
      <c r="L20" s="45"/>
      <c r="M20" s="55">
        <f t="shared" si="0"/>
        <v>68</v>
      </c>
      <c r="N20" s="57">
        <f>M20/M32</f>
        <v>5.6666666666666664E-2</v>
      </c>
    </row>
    <row r="21" spans="2:14" ht="15.75" thickBot="1" x14ac:dyDescent="0.3">
      <c r="B21" s="48" t="s">
        <v>14</v>
      </c>
      <c r="C21" s="45"/>
      <c r="D21" s="45">
        <v>34</v>
      </c>
      <c r="E21" s="45">
        <v>8</v>
      </c>
      <c r="F21" s="45">
        <v>8</v>
      </c>
      <c r="G21" s="45">
        <v>7</v>
      </c>
      <c r="H21" s="45">
        <v>10</v>
      </c>
      <c r="I21" s="45">
        <v>21</v>
      </c>
      <c r="J21" s="45">
        <v>13</v>
      </c>
      <c r="K21" s="45">
        <v>6</v>
      </c>
      <c r="L21" s="45"/>
      <c r="M21" s="55">
        <f t="shared" si="0"/>
        <v>107</v>
      </c>
      <c r="N21" s="57">
        <f>M21/M32</f>
        <v>8.9166666666666672E-2</v>
      </c>
    </row>
    <row r="22" spans="2:14" ht="15.75" thickBot="1" x14ac:dyDescent="0.3">
      <c r="B22" s="48" t="s">
        <v>18</v>
      </c>
      <c r="C22" s="45"/>
      <c r="D22" s="45">
        <v>7</v>
      </c>
      <c r="E22" s="45">
        <v>4</v>
      </c>
      <c r="F22" s="45">
        <v>9</v>
      </c>
      <c r="G22" s="45">
        <v>1</v>
      </c>
      <c r="H22" s="45">
        <v>4</v>
      </c>
      <c r="I22" s="45"/>
      <c r="J22" s="45">
        <v>7</v>
      </c>
      <c r="K22" s="45">
        <v>4</v>
      </c>
      <c r="L22" s="45"/>
      <c r="M22" s="55">
        <f t="shared" si="0"/>
        <v>36</v>
      </c>
      <c r="N22" s="57">
        <f>M22/M32</f>
        <v>0.03</v>
      </c>
    </row>
    <row r="23" spans="2:14" ht="15.75" thickBot="1" x14ac:dyDescent="0.3">
      <c r="B23" s="48" t="s">
        <v>114</v>
      </c>
      <c r="C23" s="45"/>
      <c r="D23" s="45">
        <v>19</v>
      </c>
      <c r="E23" s="45">
        <v>7</v>
      </c>
      <c r="F23" s="45">
        <v>4</v>
      </c>
      <c r="G23" s="45">
        <v>5</v>
      </c>
      <c r="H23" s="45">
        <v>5</v>
      </c>
      <c r="I23" s="45">
        <v>3</v>
      </c>
      <c r="J23" s="45">
        <v>4</v>
      </c>
      <c r="K23" s="45">
        <v>5</v>
      </c>
      <c r="L23" s="45"/>
      <c r="M23" s="55">
        <f t="shared" si="0"/>
        <v>52</v>
      </c>
      <c r="N23" s="57">
        <f>M23/M32</f>
        <v>4.3333333333333335E-2</v>
      </c>
    </row>
    <row r="24" spans="2:14" ht="15.75" thickBot="1" x14ac:dyDescent="0.3">
      <c r="B24" s="48" t="s">
        <v>8</v>
      </c>
      <c r="C24" s="45"/>
      <c r="D24" s="45">
        <v>6</v>
      </c>
      <c r="E24" s="45">
        <v>7</v>
      </c>
      <c r="F24" s="45">
        <v>6</v>
      </c>
      <c r="G24" s="45"/>
      <c r="H24" s="45">
        <v>5</v>
      </c>
      <c r="I24" s="45">
        <v>3</v>
      </c>
      <c r="J24" s="45">
        <v>5</v>
      </c>
      <c r="K24" s="45"/>
      <c r="L24" s="45"/>
      <c r="M24" s="55">
        <f t="shared" si="0"/>
        <v>32</v>
      </c>
      <c r="N24" s="57">
        <f>M24/M32</f>
        <v>2.6666666666666668E-2</v>
      </c>
    </row>
    <row r="25" spans="2:14" ht="15.75" thickBot="1" x14ac:dyDescent="0.3">
      <c r="B25" s="48" t="s">
        <v>6</v>
      </c>
      <c r="C25" s="45"/>
      <c r="D25" s="45">
        <v>18</v>
      </c>
      <c r="E25" s="45">
        <v>11</v>
      </c>
      <c r="F25" s="45">
        <v>4</v>
      </c>
      <c r="G25" s="45">
        <v>9</v>
      </c>
      <c r="H25" s="45">
        <v>13</v>
      </c>
      <c r="I25" s="45">
        <v>6</v>
      </c>
      <c r="J25" s="45">
        <v>7</v>
      </c>
      <c r="K25" s="45">
        <v>4</v>
      </c>
      <c r="L25" s="45"/>
      <c r="M25" s="55">
        <f t="shared" si="0"/>
        <v>72</v>
      </c>
      <c r="N25" s="57">
        <f>M25/M32</f>
        <v>0.06</v>
      </c>
    </row>
    <row r="26" spans="2:14" ht="15.75" thickBot="1" x14ac:dyDescent="0.3">
      <c r="B26" s="48" t="s">
        <v>11</v>
      </c>
      <c r="C26" s="45"/>
      <c r="D26" s="45">
        <v>7</v>
      </c>
      <c r="E26" s="45"/>
      <c r="F26" s="45">
        <v>2</v>
      </c>
      <c r="G26" s="45">
        <v>3</v>
      </c>
      <c r="H26" s="45"/>
      <c r="I26" s="45"/>
      <c r="J26" s="45">
        <v>5</v>
      </c>
      <c r="K26" s="45">
        <v>6</v>
      </c>
      <c r="L26" s="45"/>
      <c r="M26" s="55">
        <f t="shared" si="0"/>
        <v>23</v>
      </c>
      <c r="N26" s="57">
        <f>M26/M32</f>
        <v>1.9166666666666665E-2</v>
      </c>
    </row>
    <row r="27" spans="2:14" ht="15.75" thickBot="1" x14ac:dyDescent="0.3">
      <c r="B27" s="48" t="s">
        <v>17</v>
      </c>
      <c r="C27" s="45"/>
      <c r="D27" s="45">
        <v>10</v>
      </c>
      <c r="E27" s="45"/>
      <c r="F27" s="45">
        <v>5</v>
      </c>
      <c r="G27" s="45"/>
      <c r="H27" s="45">
        <v>12</v>
      </c>
      <c r="I27" s="45"/>
      <c r="J27" s="45">
        <v>7</v>
      </c>
      <c r="K27" s="45"/>
      <c r="L27" s="45"/>
      <c r="M27" s="55">
        <f t="shared" si="0"/>
        <v>34</v>
      </c>
      <c r="N27" s="57">
        <f>M27/M32</f>
        <v>2.8333333333333332E-2</v>
      </c>
    </row>
    <row r="28" spans="2:14" ht="15.75" thickBot="1" x14ac:dyDescent="0.3">
      <c r="B28" s="48" t="s">
        <v>16</v>
      </c>
      <c r="C28" s="45"/>
      <c r="D28" s="45">
        <v>12</v>
      </c>
      <c r="E28" s="45">
        <v>9</v>
      </c>
      <c r="F28" s="45">
        <v>6</v>
      </c>
      <c r="G28" s="45">
        <v>2</v>
      </c>
      <c r="H28" s="45">
        <v>5</v>
      </c>
      <c r="I28" s="45">
        <v>6</v>
      </c>
      <c r="J28" s="45">
        <v>6</v>
      </c>
      <c r="K28" s="45">
        <v>4</v>
      </c>
      <c r="L28" s="45"/>
      <c r="M28" s="55">
        <f t="shared" si="0"/>
        <v>50</v>
      </c>
      <c r="N28" s="57">
        <f>M28/M32</f>
        <v>4.1666666666666664E-2</v>
      </c>
    </row>
    <row r="29" spans="2:14" ht="15.75" thickBot="1" x14ac:dyDescent="0.3">
      <c r="B29" s="48" t="s">
        <v>23</v>
      </c>
      <c r="C29" s="45"/>
      <c r="D29" s="45">
        <v>5</v>
      </c>
      <c r="E29" s="45"/>
      <c r="F29" s="45">
        <v>6</v>
      </c>
      <c r="G29" s="45">
        <v>4</v>
      </c>
      <c r="H29" s="45">
        <v>5</v>
      </c>
      <c r="I29" s="45"/>
      <c r="J29" s="45">
        <v>4</v>
      </c>
      <c r="K29" s="45"/>
      <c r="L29" s="45"/>
      <c r="M29" s="55">
        <f t="shared" si="0"/>
        <v>24</v>
      </c>
      <c r="N29" s="57">
        <f>M29/M32</f>
        <v>0.02</v>
      </c>
    </row>
    <row r="30" spans="2:14" ht="15.75" thickBot="1" x14ac:dyDescent="0.3">
      <c r="B30" s="48" t="s">
        <v>4</v>
      </c>
      <c r="C30" s="45"/>
      <c r="D30" s="45">
        <v>9</v>
      </c>
      <c r="E30" s="45">
        <v>18</v>
      </c>
      <c r="F30" s="45">
        <v>6</v>
      </c>
      <c r="G30" s="45">
        <v>25</v>
      </c>
      <c r="H30" s="45">
        <v>21</v>
      </c>
      <c r="I30" s="45"/>
      <c r="J30" s="45">
        <v>4</v>
      </c>
      <c r="K30" s="45"/>
      <c r="L30" s="45"/>
      <c r="M30" s="55">
        <f t="shared" si="0"/>
        <v>83</v>
      </c>
      <c r="N30" s="57">
        <f>M30/M32</f>
        <v>6.9166666666666668E-2</v>
      </c>
    </row>
    <row r="31" spans="2:14" ht="15.75" thickBot="1" x14ac:dyDescent="0.3">
      <c r="B31" s="49" t="s">
        <v>7</v>
      </c>
      <c r="C31" s="50"/>
      <c r="D31" s="50">
        <v>7</v>
      </c>
      <c r="E31" s="50">
        <v>2</v>
      </c>
      <c r="F31" s="50">
        <v>5</v>
      </c>
      <c r="G31" s="50">
        <v>6</v>
      </c>
      <c r="H31" s="50">
        <v>7</v>
      </c>
      <c r="I31" s="50">
        <v>3</v>
      </c>
      <c r="J31" s="50">
        <v>9</v>
      </c>
      <c r="K31" s="50">
        <v>9</v>
      </c>
      <c r="L31" s="50"/>
      <c r="M31" s="56">
        <f t="shared" si="0"/>
        <v>48</v>
      </c>
      <c r="N31" s="57">
        <f>M31/M32</f>
        <v>0.04</v>
      </c>
    </row>
    <row r="32" spans="2:14" ht="15.75" thickBot="1" x14ac:dyDescent="0.3">
      <c r="B32" s="43" t="s">
        <v>30</v>
      </c>
      <c r="C32" s="44">
        <f t="shared" ref="C32:M32" si="1">SUM(C8:C31)</f>
        <v>0</v>
      </c>
      <c r="D32" s="44">
        <f t="shared" si="1"/>
        <v>303</v>
      </c>
      <c r="E32" s="44">
        <f t="shared" si="1"/>
        <v>136</v>
      </c>
      <c r="F32" s="44">
        <f t="shared" si="1"/>
        <v>146</v>
      </c>
      <c r="G32" s="44">
        <f t="shared" si="1"/>
        <v>113</v>
      </c>
      <c r="H32" s="44">
        <f t="shared" si="1"/>
        <v>159</v>
      </c>
      <c r="I32" s="44">
        <f t="shared" si="1"/>
        <v>98</v>
      </c>
      <c r="J32" s="44">
        <f t="shared" si="1"/>
        <v>167</v>
      </c>
      <c r="K32" s="44">
        <f t="shared" si="1"/>
        <v>78</v>
      </c>
      <c r="L32" s="44">
        <f t="shared" si="1"/>
        <v>0</v>
      </c>
      <c r="M32" s="44">
        <f t="shared" si="1"/>
        <v>1200</v>
      </c>
      <c r="N32" s="57">
        <f>SUM(N8:N31)</f>
        <v>0.99999999999999989</v>
      </c>
    </row>
    <row r="33" spans="2:6" s="191" customFormat="1" x14ac:dyDescent="0.25"/>
    <row r="34" spans="2:6" s="191" customFormat="1" x14ac:dyDescent="0.25"/>
    <row r="35" spans="2:6" s="191" customFormat="1" x14ac:dyDescent="0.25"/>
    <row r="36" spans="2:6" s="191" customFormat="1" ht="15.75" thickBot="1" x14ac:dyDescent="0.3"/>
    <row r="37" spans="2:6" ht="15.75" thickBot="1" x14ac:dyDescent="0.3">
      <c r="B37" s="58" t="s">
        <v>0</v>
      </c>
      <c r="C37" s="127" t="s">
        <v>111</v>
      </c>
      <c r="D37" s="128"/>
      <c r="E37" s="128" t="s">
        <v>112</v>
      </c>
      <c r="F37" s="129"/>
    </row>
    <row r="38" spans="2:6" ht="15.75" thickBot="1" x14ac:dyDescent="0.3">
      <c r="B38" s="51">
        <v>1</v>
      </c>
      <c r="C38" s="130">
        <f>C32</f>
        <v>0</v>
      </c>
      <c r="D38" s="131"/>
      <c r="E38" s="106">
        <f>C38/C48</f>
        <v>0</v>
      </c>
      <c r="F38" s="107"/>
    </row>
    <row r="39" spans="2:6" ht="15.75" thickBot="1" x14ac:dyDescent="0.3">
      <c r="B39" s="52">
        <v>2</v>
      </c>
      <c r="C39" s="118">
        <f>D32</f>
        <v>303</v>
      </c>
      <c r="D39" s="119"/>
      <c r="E39" s="106">
        <f>C39/C48</f>
        <v>0.2525</v>
      </c>
      <c r="F39" s="107"/>
    </row>
    <row r="40" spans="2:6" ht="15.75" thickBot="1" x14ac:dyDescent="0.3">
      <c r="B40" s="52">
        <v>3</v>
      </c>
      <c r="C40" s="118">
        <f>E32</f>
        <v>136</v>
      </c>
      <c r="D40" s="119"/>
      <c r="E40" s="106">
        <f>C40/C48</f>
        <v>0.11333333333333333</v>
      </c>
      <c r="F40" s="107"/>
    </row>
    <row r="41" spans="2:6" ht="15.75" thickBot="1" x14ac:dyDescent="0.3">
      <c r="B41" s="52">
        <v>4</v>
      </c>
      <c r="C41" s="118">
        <f>F32</f>
        <v>146</v>
      </c>
      <c r="D41" s="119"/>
      <c r="E41" s="106">
        <f>C41/C48</f>
        <v>0.12166666666666667</v>
      </c>
      <c r="F41" s="107"/>
    </row>
    <row r="42" spans="2:6" ht="15.75" thickBot="1" x14ac:dyDescent="0.3">
      <c r="B42" s="52">
        <v>5</v>
      </c>
      <c r="C42" s="118">
        <f>G32</f>
        <v>113</v>
      </c>
      <c r="D42" s="119"/>
      <c r="E42" s="106">
        <f>C42/C48</f>
        <v>9.4166666666666662E-2</v>
      </c>
      <c r="F42" s="107"/>
    </row>
    <row r="43" spans="2:6" ht="15.75" thickBot="1" x14ac:dyDescent="0.3">
      <c r="B43" s="52">
        <v>6</v>
      </c>
      <c r="C43" s="118">
        <f>H32</f>
        <v>159</v>
      </c>
      <c r="D43" s="119"/>
      <c r="E43" s="106">
        <f>C43/C48</f>
        <v>0.13250000000000001</v>
      </c>
      <c r="F43" s="107"/>
    </row>
    <row r="44" spans="2:6" ht="15.75" thickBot="1" x14ac:dyDescent="0.3">
      <c r="B44" s="52">
        <v>7</v>
      </c>
      <c r="C44" s="118">
        <f>I32</f>
        <v>98</v>
      </c>
      <c r="D44" s="119"/>
      <c r="E44" s="106">
        <f>C44/C48</f>
        <v>8.1666666666666665E-2</v>
      </c>
      <c r="F44" s="107"/>
    </row>
    <row r="45" spans="2:6" ht="15.75" thickBot="1" x14ac:dyDescent="0.3">
      <c r="B45" s="52">
        <v>8</v>
      </c>
      <c r="C45" s="118">
        <f>J32</f>
        <v>167</v>
      </c>
      <c r="D45" s="119"/>
      <c r="E45" s="106">
        <f>C45/C48</f>
        <v>0.13916666666666666</v>
      </c>
      <c r="F45" s="107"/>
    </row>
    <row r="46" spans="2:6" ht="15.75" thickBot="1" x14ac:dyDescent="0.3">
      <c r="B46" s="52">
        <v>9</v>
      </c>
      <c r="C46" s="118">
        <f>K32</f>
        <v>78</v>
      </c>
      <c r="D46" s="119"/>
      <c r="E46" s="106">
        <f>C46/C48</f>
        <v>6.5000000000000002E-2</v>
      </c>
      <c r="F46" s="107"/>
    </row>
    <row r="47" spans="2:6" ht="15.75" thickBot="1" x14ac:dyDescent="0.3">
      <c r="B47" s="53">
        <v>10</v>
      </c>
      <c r="C47" s="120">
        <f>L32</f>
        <v>0</v>
      </c>
      <c r="D47" s="121"/>
      <c r="E47" s="106">
        <f>C47/C48</f>
        <v>0</v>
      </c>
      <c r="F47" s="107"/>
    </row>
    <row r="48" spans="2:6" ht="15.75" thickBot="1" x14ac:dyDescent="0.3">
      <c r="C48" s="108">
        <f>SUM(C38:C47)</f>
        <v>1200</v>
      </c>
      <c r="D48" s="109"/>
      <c r="E48" s="110">
        <f>SUM(E38:E47)</f>
        <v>1</v>
      </c>
      <c r="F48" s="111"/>
    </row>
  </sheetData>
  <mergeCells count="28">
    <mergeCell ref="N6:N7"/>
    <mergeCell ref="C44:D44"/>
    <mergeCell ref="M6:M7"/>
    <mergeCell ref="C6:L6"/>
    <mergeCell ref="C37:D37"/>
    <mergeCell ref="E37:F37"/>
    <mergeCell ref="C38:D38"/>
    <mergeCell ref="B2:M3"/>
    <mergeCell ref="C45:D45"/>
    <mergeCell ref="C46:D46"/>
    <mergeCell ref="C47:D47"/>
    <mergeCell ref="E38:F38"/>
    <mergeCell ref="E39:F39"/>
    <mergeCell ref="E40:F40"/>
    <mergeCell ref="E41:F41"/>
    <mergeCell ref="E42:F42"/>
    <mergeCell ref="E43:F43"/>
    <mergeCell ref="E44:F44"/>
    <mergeCell ref="C39:D39"/>
    <mergeCell ref="C40:D40"/>
    <mergeCell ref="C41:D41"/>
    <mergeCell ref="C42:D42"/>
    <mergeCell ref="C43:D43"/>
    <mergeCell ref="E45:F45"/>
    <mergeCell ref="E46:F46"/>
    <mergeCell ref="E47:F47"/>
    <mergeCell ref="C48:D48"/>
    <mergeCell ref="E48:F4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9"/>
  <sheetViews>
    <sheetView tabSelected="1" topLeftCell="D61" workbookViewId="0">
      <selection activeCell="F88" sqref="F88"/>
    </sheetView>
  </sheetViews>
  <sheetFormatPr baseColWidth="10" defaultRowHeight="12.75" x14ac:dyDescent="0.25"/>
  <cols>
    <col min="1" max="1" width="11.42578125" style="4"/>
    <col min="2" max="2" width="25.85546875" style="4" customWidth="1"/>
    <col min="3" max="3" width="11.42578125" style="4"/>
    <col min="4" max="5" width="20.7109375" style="2" customWidth="1"/>
    <col min="6" max="6" width="24.140625" style="2" customWidth="1"/>
    <col min="7" max="7" width="20.7109375" style="2" customWidth="1"/>
    <col min="8" max="8" width="14.42578125" style="2" customWidth="1"/>
    <col min="9" max="9" width="22" style="2" customWidth="1"/>
    <col min="10" max="10" width="10.7109375" style="2" customWidth="1"/>
    <col min="11" max="11" width="14.7109375" style="2" customWidth="1"/>
    <col min="12" max="14" width="10.7109375" style="2" customWidth="1"/>
    <col min="15" max="15" width="16" style="2" customWidth="1"/>
    <col min="16" max="16" width="10.7109375" style="2" customWidth="1"/>
    <col min="17" max="17" width="10.28515625" style="2" customWidth="1"/>
    <col min="18" max="18" width="10.7109375" style="2" customWidth="1"/>
    <col min="19" max="19" width="12.7109375" style="2" customWidth="1"/>
    <col min="20" max="20" width="12.7109375" style="2" hidden="1" customWidth="1"/>
    <col min="21" max="22" width="10.7109375" style="2" hidden="1" customWidth="1"/>
    <col min="23" max="23" width="6.7109375" style="2" hidden="1" customWidth="1"/>
    <col min="24" max="258" width="9.140625" style="2" customWidth="1"/>
    <col min="259" max="262" width="20.7109375" style="2" customWidth="1"/>
    <col min="263" max="279" width="10.7109375" style="2" customWidth="1"/>
    <col min="280" max="514" width="9.140625" style="2" customWidth="1"/>
    <col min="515" max="518" width="20.7109375" style="2" customWidth="1"/>
    <col min="519" max="535" width="10.7109375" style="2" customWidth="1"/>
    <col min="536" max="770" width="9.140625" style="2" customWidth="1"/>
    <col min="771" max="774" width="20.7109375" style="2" customWidth="1"/>
    <col min="775" max="791" width="10.7109375" style="2" customWidth="1"/>
    <col min="792" max="1026" width="9.140625" style="2" customWidth="1"/>
    <col min="1027" max="1030" width="20.7109375" style="2" customWidth="1"/>
    <col min="1031" max="1047" width="10.7109375" style="2" customWidth="1"/>
    <col min="1048" max="1282" width="9.140625" style="2" customWidth="1"/>
    <col min="1283" max="1286" width="20.7109375" style="2" customWidth="1"/>
    <col min="1287" max="1303" width="10.7109375" style="2" customWidth="1"/>
    <col min="1304" max="1538" width="9.140625" style="2" customWidth="1"/>
    <col min="1539" max="1542" width="20.7109375" style="2" customWidth="1"/>
    <col min="1543" max="1559" width="10.7109375" style="2" customWidth="1"/>
    <col min="1560" max="1794" width="9.140625" style="2" customWidth="1"/>
    <col min="1795" max="1798" width="20.7109375" style="2" customWidth="1"/>
    <col min="1799" max="1815" width="10.7109375" style="2" customWidth="1"/>
    <col min="1816" max="2050" width="9.140625" style="2" customWidth="1"/>
    <col min="2051" max="2054" width="20.7109375" style="2" customWidth="1"/>
    <col min="2055" max="2071" width="10.7109375" style="2" customWidth="1"/>
    <col min="2072" max="2306" width="9.140625" style="2" customWidth="1"/>
    <col min="2307" max="2310" width="20.7109375" style="2" customWidth="1"/>
    <col min="2311" max="2327" width="10.7109375" style="2" customWidth="1"/>
    <col min="2328" max="2562" width="9.140625" style="2" customWidth="1"/>
    <col min="2563" max="2566" width="20.7109375" style="2" customWidth="1"/>
    <col min="2567" max="2583" width="10.7109375" style="2" customWidth="1"/>
    <col min="2584" max="2818" width="9.140625" style="2" customWidth="1"/>
    <col min="2819" max="2822" width="20.7109375" style="2" customWidth="1"/>
    <col min="2823" max="2839" width="10.7109375" style="2" customWidth="1"/>
    <col min="2840" max="3074" width="9.140625" style="2" customWidth="1"/>
    <col min="3075" max="3078" width="20.7109375" style="2" customWidth="1"/>
    <col min="3079" max="3095" width="10.7109375" style="2" customWidth="1"/>
    <col min="3096" max="3330" width="9.140625" style="2" customWidth="1"/>
    <col min="3331" max="3334" width="20.7109375" style="2" customWidth="1"/>
    <col min="3335" max="3351" width="10.7109375" style="2" customWidth="1"/>
    <col min="3352" max="3586" width="9.140625" style="2" customWidth="1"/>
    <col min="3587" max="3590" width="20.7109375" style="2" customWidth="1"/>
    <col min="3591" max="3607" width="10.7109375" style="2" customWidth="1"/>
    <col min="3608" max="3842" width="9.140625" style="2" customWidth="1"/>
    <col min="3843" max="3846" width="20.7109375" style="2" customWidth="1"/>
    <col min="3847" max="3863" width="10.7109375" style="2" customWidth="1"/>
    <col min="3864" max="4098" width="9.140625" style="2" customWidth="1"/>
    <col min="4099" max="4102" width="20.7109375" style="2" customWidth="1"/>
    <col min="4103" max="4119" width="10.7109375" style="2" customWidth="1"/>
    <col min="4120" max="4354" width="9.140625" style="2" customWidth="1"/>
    <col min="4355" max="4358" width="20.7109375" style="2" customWidth="1"/>
    <col min="4359" max="4375" width="10.7109375" style="2" customWidth="1"/>
    <col min="4376" max="4610" width="9.140625" style="2" customWidth="1"/>
    <col min="4611" max="4614" width="20.7109375" style="2" customWidth="1"/>
    <col min="4615" max="4631" width="10.7109375" style="2" customWidth="1"/>
    <col min="4632" max="4866" width="9.140625" style="2" customWidth="1"/>
    <col min="4867" max="4870" width="20.7109375" style="2" customWidth="1"/>
    <col min="4871" max="4887" width="10.7109375" style="2" customWidth="1"/>
    <col min="4888" max="5122" width="9.140625" style="2" customWidth="1"/>
    <col min="5123" max="5126" width="20.7109375" style="2" customWidth="1"/>
    <col min="5127" max="5143" width="10.7109375" style="2" customWidth="1"/>
    <col min="5144" max="5378" width="9.140625" style="2" customWidth="1"/>
    <col min="5379" max="5382" width="20.7109375" style="2" customWidth="1"/>
    <col min="5383" max="5399" width="10.7109375" style="2" customWidth="1"/>
    <col min="5400" max="5634" width="9.140625" style="2" customWidth="1"/>
    <col min="5635" max="5638" width="20.7109375" style="2" customWidth="1"/>
    <col min="5639" max="5655" width="10.7109375" style="2" customWidth="1"/>
    <col min="5656" max="5890" width="9.140625" style="2" customWidth="1"/>
    <col min="5891" max="5894" width="20.7109375" style="2" customWidth="1"/>
    <col min="5895" max="5911" width="10.7109375" style="2" customWidth="1"/>
    <col min="5912" max="6146" width="9.140625" style="2" customWidth="1"/>
    <col min="6147" max="6150" width="20.7109375" style="2" customWidth="1"/>
    <col min="6151" max="6167" width="10.7109375" style="2" customWidth="1"/>
    <col min="6168" max="6402" width="9.140625" style="2" customWidth="1"/>
    <col min="6403" max="6406" width="20.7109375" style="2" customWidth="1"/>
    <col min="6407" max="6423" width="10.7109375" style="2" customWidth="1"/>
    <col min="6424" max="6658" width="9.140625" style="2" customWidth="1"/>
    <col min="6659" max="6662" width="20.7109375" style="2" customWidth="1"/>
    <col min="6663" max="6679" width="10.7109375" style="2" customWidth="1"/>
    <col min="6680" max="6914" width="9.140625" style="2" customWidth="1"/>
    <col min="6915" max="6918" width="20.7109375" style="2" customWidth="1"/>
    <col min="6919" max="6935" width="10.7109375" style="2" customWidth="1"/>
    <col min="6936" max="7170" width="9.140625" style="2" customWidth="1"/>
    <col min="7171" max="7174" width="20.7109375" style="2" customWidth="1"/>
    <col min="7175" max="7191" width="10.7109375" style="2" customWidth="1"/>
    <col min="7192" max="7426" width="9.140625" style="2" customWidth="1"/>
    <col min="7427" max="7430" width="20.7109375" style="2" customWidth="1"/>
    <col min="7431" max="7447" width="10.7109375" style="2" customWidth="1"/>
    <col min="7448" max="7682" width="9.140625" style="2" customWidth="1"/>
    <col min="7683" max="7686" width="20.7109375" style="2" customWidth="1"/>
    <col min="7687" max="7703" width="10.7109375" style="2" customWidth="1"/>
    <col min="7704" max="7938" width="9.140625" style="2" customWidth="1"/>
    <col min="7939" max="7942" width="20.7109375" style="2" customWidth="1"/>
    <col min="7943" max="7959" width="10.7109375" style="2" customWidth="1"/>
    <col min="7960" max="8194" width="9.140625" style="2" customWidth="1"/>
    <col min="8195" max="8198" width="20.7109375" style="2" customWidth="1"/>
    <col min="8199" max="8215" width="10.7109375" style="2" customWidth="1"/>
    <col min="8216" max="8450" width="9.140625" style="2" customWidth="1"/>
    <col min="8451" max="8454" width="20.7109375" style="2" customWidth="1"/>
    <col min="8455" max="8471" width="10.7109375" style="2" customWidth="1"/>
    <col min="8472" max="8706" width="9.140625" style="2" customWidth="1"/>
    <col min="8707" max="8710" width="20.7109375" style="2" customWidth="1"/>
    <col min="8711" max="8727" width="10.7109375" style="2" customWidth="1"/>
    <col min="8728" max="8962" width="9.140625" style="2" customWidth="1"/>
    <col min="8963" max="8966" width="20.7109375" style="2" customWidth="1"/>
    <col min="8967" max="8983" width="10.7109375" style="2" customWidth="1"/>
    <col min="8984" max="9218" width="9.140625" style="2" customWidth="1"/>
    <col min="9219" max="9222" width="20.7109375" style="2" customWidth="1"/>
    <col min="9223" max="9239" width="10.7109375" style="2" customWidth="1"/>
    <col min="9240" max="9474" width="9.140625" style="2" customWidth="1"/>
    <col min="9475" max="9478" width="20.7109375" style="2" customWidth="1"/>
    <col min="9479" max="9495" width="10.7109375" style="2" customWidth="1"/>
    <col min="9496" max="9730" width="9.140625" style="2" customWidth="1"/>
    <col min="9731" max="9734" width="20.7109375" style="2" customWidth="1"/>
    <col min="9735" max="9751" width="10.7109375" style="2" customWidth="1"/>
    <col min="9752" max="9986" width="9.140625" style="2" customWidth="1"/>
    <col min="9987" max="9990" width="20.7109375" style="2" customWidth="1"/>
    <col min="9991" max="10007" width="10.7109375" style="2" customWidth="1"/>
    <col min="10008" max="10242" width="9.140625" style="2" customWidth="1"/>
    <col min="10243" max="10246" width="20.7109375" style="2" customWidth="1"/>
    <col min="10247" max="10263" width="10.7109375" style="2" customWidth="1"/>
    <col min="10264" max="10498" width="9.140625" style="2" customWidth="1"/>
    <col min="10499" max="10502" width="20.7109375" style="2" customWidth="1"/>
    <col min="10503" max="10519" width="10.7109375" style="2" customWidth="1"/>
    <col min="10520" max="10754" width="9.140625" style="2" customWidth="1"/>
    <col min="10755" max="10758" width="20.7109375" style="2" customWidth="1"/>
    <col min="10759" max="10775" width="10.7109375" style="2" customWidth="1"/>
    <col min="10776" max="11010" width="9.140625" style="2" customWidth="1"/>
    <col min="11011" max="11014" width="20.7109375" style="2" customWidth="1"/>
    <col min="11015" max="11031" width="10.7109375" style="2" customWidth="1"/>
    <col min="11032" max="11266" width="9.140625" style="2" customWidth="1"/>
    <col min="11267" max="11270" width="20.7109375" style="2" customWidth="1"/>
    <col min="11271" max="11287" width="10.7109375" style="2" customWidth="1"/>
    <col min="11288" max="11522" width="9.140625" style="2" customWidth="1"/>
    <col min="11523" max="11526" width="20.7109375" style="2" customWidth="1"/>
    <col min="11527" max="11543" width="10.7109375" style="2" customWidth="1"/>
    <col min="11544" max="11778" width="9.140625" style="2" customWidth="1"/>
    <col min="11779" max="11782" width="20.7109375" style="2" customWidth="1"/>
    <col min="11783" max="11799" width="10.7109375" style="2" customWidth="1"/>
    <col min="11800" max="12034" width="9.140625" style="2" customWidth="1"/>
    <col min="12035" max="12038" width="20.7109375" style="2" customWidth="1"/>
    <col min="12039" max="12055" width="10.7109375" style="2" customWidth="1"/>
    <col min="12056" max="12290" width="9.140625" style="2" customWidth="1"/>
    <col min="12291" max="12294" width="20.7109375" style="2" customWidth="1"/>
    <col min="12295" max="12311" width="10.7109375" style="2" customWidth="1"/>
    <col min="12312" max="12546" width="9.140625" style="2" customWidth="1"/>
    <col min="12547" max="12550" width="20.7109375" style="2" customWidth="1"/>
    <col min="12551" max="12567" width="10.7109375" style="2" customWidth="1"/>
    <col min="12568" max="12802" width="9.140625" style="2" customWidth="1"/>
    <col min="12803" max="12806" width="20.7109375" style="2" customWidth="1"/>
    <col min="12807" max="12823" width="10.7109375" style="2" customWidth="1"/>
    <col min="12824" max="13058" width="9.140625" style="2" customWidth="1"/>
    <col min="13059" max="13062" width="20.7109375" style="2" customWidth="1"/>
    <col min="13063" max="13079" width="10.7109375" style="2" customWidth="1"/>
    <col min="13080" max="13314" width="9.140625" style="2" customWidth="1"/>
    <col min="13315" max="13318" width="20.7109375" style="2" customWidth="1"/>
    <col min="13319" max="13335" width="10.7109375" style="2" customWidth="1"/>
    <col min="13336" max="13570" width="9.140625" style="2" customWidth="1"/>
    <col min="13571" max="13574" width="20.7109375" style="2" customWidth="1"/>
    <col min="13575" max="13591" width="10.7109375" style="2" customWidth="1"/>
    <col min="13592" max="13826" width="9.140625" style="2" customWidth="1"/>
    <col min="13827" max="13830" width="20.7109375" style="2" customWidth="1"/>
    <col min="13831" max="13847" width="10.7109375" style="2" customWidth="1"/>
    <col min="13848" max="14082" width="9.140625" style="2" customWidth="1"/>
    <col min="14083" max="14086" width="20.7109375" style="2" customWidth="1"/>
    <col min="14087" max="14103" width="10.7109375" style="2" customWidth="1"/>
    <col min="14104" max="14338" width="9.140625" style="2" customWidth="1"/>
    <col min="14339" max="14342" width="20.7109375" style="2" customWidth="1"/>
    <col min="14343" max="14359" width="10.7109375" style="2" customWidth="1"/>
    <col min="14360" max="14594" width="9.140625" style="2" customWidth="1"/>
    <col min="14595" max="14598" width="20.7109375" style="2" customWidth="1"/>
    <col min="14599" max="14615" width="10.7109375" style="2" customWidth="1"/>
    <col min="14616" max="14850" width="9.140625" style="2" customWidth="1"/>
    <col min="14851" max="14854" width="20.7109375" style="2" customWidth="1"/>
    <col min="14855" max="14871" width="10.7109375" style="2" customWidth="1"/>
    <col min="14872" max="15106" width="9.140625" style="2" customWidth="1"/>
    <col min="15107" max="15110" width="20.7109375" style="2" customWidth="1"/>
    <col min="15111" max="15127" width="10.7109375" style="2" customWidth="1"/>
    <col min="15128" max="15362" width="9.140625" style="2" customWidth="1"/>
    <col min="15363" max="15366" width="20.7109375" style="2" customWidth="1"/>
    <col min="15367" max="15383" width="10.7109375" style="2" customWidth="1"/>
    <col min="15384" max="15618" width="9.140625" style="2" customWidth="1"/>
    <col min="15619" max="15622" width="20.7109375" style="2" customWidth="1"/>
    <col min="15623" max="15639" width="10.7109375" style="2" customWidth="1"/>
    <col min="15640" max="15874" width="9.140625" style="2" customWidth="1"/>
    <col min="15875" max="15878" width="20.7109375" style="2" customWidth="1"/>
    <col min="15879" max="15895" width="10.7109375" style="2" customWidth="1"/>
    <col min="15896" max="16130" width="9.140625" style="2" customWidth="1"/>
    <col min="16131" max="16134" width="20.7109375" style="2" customWidth="1"/>
    <col min="16135" max="16151" width="10.7109375" style="2" customWidth="1"/>
    <col min="16152" max="16384" width="9.140625" style="2" customWidth="1"/>
  </cols>
  <sheetData>
    <row r="1" spans="2:25" s="4" customFormat="1" ht="13.5" thickBot="1" x14ac:dyDescent="0.3"/>
    <row r="2" spans="2:25" s="4" customFormat="1" x14ac:dyDescent="0.25">
      <c r="H2" s="112" t="s">
        <v>115</v>
      </c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4"/>
    </row>
    <row r="3" spans="2:25" s="4" customFormat="1" ht="71.25" customHeight="1" thickBot="1" x14ac:dyDescent="0.3">
      <c r="H3" s="115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7"/>
    </row>
    <row r="4" spans="2:25" ht="13.5" thickBot="1" x14ac:dyDescent="0.3">
      <c r="D4" s="3" t="s">
        <v>32</v>
      </c>
    </row>
    <row r="5" spans="2:25" ht="13.5" thickBot="1" x14ac:dyDescent="0.3">
      <c r="D5" s="160" t="s">
        <v>25</v>
      </c>
      <c r="E5" s="161"/>
      <c r="F5" s="36">
        <v>1200</v>
      </c>
      <c r="H5" s="154" t="s">
        <v>85</v>
      </c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</row>
    <row r="6" spans="2:25" ht="13.5" thickBot="1" x14ac:dyDescent="0.3">
      <c r="H6" s="157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9"/>
    </row>
    <row r="7" spans="2:25" ht="24.75" thickBot="1" x14ac:dyDescent="0.3">
      <c r="D7" s="151"/>
      <c r="E7" s="151"/>
      <c r="F7" s="151"/>
      <c r="G7" s="151"/>
      <c r="H7" s="13">
        <v>5</v>
      </c>
      <c r="I7" s="14" t="s">
        <v>37</v>
      </c>
      <c r="J7" s="15">
        <v>4</v>
      </c>
      <c r="K7" s="16" t="s">
        <v>38</v>
      </c>
      <c r="L7" s="17">
        <v>3</v>
      </c>
      <c r="M7" s="18" t="s">
        <v>34</v>
      </c>
      <c r="N7" s="19">
        <v>2</v>
      </c>
      <c r="O7" s="20" t="s">
        <v>39</v>
      </c>
      <c r="P7" s="21">
        <v>1</v>
      </c>
      <c r="Q7" s="22" t="s">
        <v>35</v>
      </c>
      <c r="R7" s="23"/>
      <c r="S7" s="72" t="s">
        <v>40</v>
      </c>
    </row>
    <row r="9" spans="2:25" ht="13.5" thickBot="1" x14ac:dyDescent="0.3"/>
    <row r="10" spans="2:25" ht="12.75" customHeight="1" thickBot="1" x14ac:dyDescent="0.3">
      <c r="B10" s="137" t="s">
        <v>90</v>
      </c>
      <c r="C10" s="137" t="s">
        <v>86</v>
      </c>
      <c r="D10" s="140" t="s">
        <v>84</v>
      </c>
      <c r="E10" s="141"/>
      <c r="F10" s="141"/>
      <c r="G10" s="142"/>
      <c r="H10" s="152" t="s">
        <v>26</v>
      </c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3"/>
      <c r="T10" s="5"/>
      <c r="U10" s="5"/>
      <c r="V10" s="5"/>
    </row>
    <row r="11" spans="2:25" ht="15" customHeight="1" x14ac:dyDescent="0.25">
      <c r="B11" s="138"/>
      <c r="C11" s="138"/>
      <c r="D11" s="143"/>
      <c r="E11" s="144"/>
      <c r="F11" s="144"/>
      <c r="G11" s="145"/>
      <c r="H11" s="162">
        <v>5</v>
      </c>
      <c r="I11" s="149"/>
      <c r="J11" s="149">
        <v>4</v>
      </c>
      <c r="K11" s="149"/>
      <c r="L11" s="149">
        <v>3</v>
      </c>
      <c r="M11" s="149"/>
      <c r="N11" s="149">
        <v>2</v>
      </c>
      <c r="O11" s="149"/>
      <c r="P11" s="149">
        <v>1</v>
      </c>
      <c r="Q11" s="149"/>
      <c r="R11" s="149" t="s">
        <v>1</v>
      </c>
      <c r="S11" s="150"/>
      <c r="T11" s="5"/>
      <c r="U11" s="5"/>
      <c r="V11" s="5"/>
    </row>
    <row r="12" spans="2:25" ht="15.75" customHeight="1" thickBot="1" x14ac:dyDescent="0.3">
      <c r="B12" s="139"/>
      <c r="C12" s="139"/>
      <c r="D12" s="146"/>
      <c r="E12" s="147"/>
      <c r="F12" s="147"/>
      <c r="G12" s="148"/>
      <c r="H12" s="10" t="s">
        <v>27</v>
      </c>
      <c r="I12" s="11" t="s">
        <v>28</v>
      </c>
      <c r="J12" s="11" t="s">
        <v>27</v>
      </c>
      <c r="K12" s="11" t="s">
        <v>28</v>
      </c>
      <c r="L12" s="11" t="s">
        <v>27</v>
      </c>
      <c r="M12" s="11" t="s">
        <v>28</v>
      </c>
      <c r="N12" s="11" t="s">
        <v>27</v>
      </c>
      <c r="O12" s="11" t="s">
        <v>28</v>
      </c>
      <c r="P12" s="11" t="s">
        <v>27</v>
      </c>
      <c r="Q12" s="11" t="s">
        <v>28</v>
      </c>
      <c r="R12" s="11" t="s">
        <v>27</v>
      </c>
      <c r="S12" s="12" t="s">
        <v>28</v>
      </c>
      <c r="T12" s="6"/>
      <c r="U12" s="5"/>
      <c r="V12" s="5"/>
    </row>
    <row r="13" spans="2:25" ht="26.25" customHeight="1" x14ac:dyDescent="0.25">
      <c r="B13" s="31" t="s">
        <v>97</v>
      </c>
      <c r="C13" s="34">
        <v>1</v>
      </c>
      <c r="D13" s="135" t="s">
        <v>41</v>
      </c>
      <c r="E13" s="136"/>
      <c r="F13" s="136"/>
      <c r="G13" s="136"/>
      <c r="H13" s="38">
        <v>561</v>
      </c>
      <c r="I13" s="39">
        <f t="shared" ref="I13:I44" si="0">H13/W13</f>
        <v>0.46750000000000003</v>
      </c>
      <c r="J13" s="38">
        <v>341</v>
      </c>
      <c r="K13" s="39">
        <f t="shared" ref="K13:K44" si="1">J13/W13</f>
        <v>0.28416666666666668</v>
      </c>
      <c r="L13" s="38">
        <v>240</v>
      </c>
      <c r="M13" s="39">
        <f t="shared" ref="M13:M44" si="2">L13/W13</f>
        <v>0.2</v>
      </c>
      <c r="N13" s="38">
        <v>37</v>
      </c>
      <c r="O13" s="39">
        <f t="shared" ref="O13:O44" si="3">N13/W13</f>
        <v>3.0833333333333334E-2</v>
      </c>
      <c r="P13" s="38">
        <v>21</v>
      </c>
      <c r="Q13" s="39">
        <f t="shared" ref="Q13:Q44" si="4">P13/U13</f>
        <v>1.9736842105263157E-2</v>
      </c>
      <c r="R13" s="61">
        <f>P13/W13</f>
        <v>1.7500000000000002E-2</v>
      </c>
      <c r="S13" s="39">
        <f t="shared" ref="S13:S44" si="5">R13/W13</f>
        <v>1.4583333333333335E-5</v>
      </c>
      <c r="T13" s="7">
        <f t="shared" ref="T13:T44" si="6">H13+J13+L13+N13+P13+R13</f>
        <v>1200.0174999999999</v>
      </c>
      <c r="U13" s="5">
        <v>1064</v>
      </c>
      <c r="V13" s="5">
        <f t="shared" ref="V13:V63" si="7">U13-T13</f>
        <v>-136.01749999999993</v>
      </c>
      <c r="W13" s="59">
        <f t="shared" ref="W13:W44" si="8">H13+J13+L13+N13+P13</f>
        <v>1200</v>
      </c>
    </row>
    <row r="14" spans="2:25" ht="26.25" customHeight="1" x14ac:dyDescent="0.25">
      <c r="B14" s="31" t="s">
        <v>91</v>
      </c>
      <c r="C14" s="34">
        <v>2</v>
      </c>
      <c r="D14" s="135" t="s">
        <v>42</v>
      </c>
      <c r="E14" s="136"/>
      <c r="F14" s="136"/>
      <c r="G14" s="136"/>
      <c r="H14" s="38">
        <v>550</v>
      </c>
      <c r="I14" s="39">
        <f t="shared" si="0"/>
        <v>0.45833333333333331</v>
      </c>
      <c r="J14" s="38">
        <v>357</v>
      </c>
      <c r="K14" s="39">
        <f t="shared" si="1"/>
        <v>0.29749999999999999</v>
      </c>
      <c r="L14" s="38">
        <v>236</v>
      </c>
      <c r="M14" s="39">
        <f t="shared" si="2"/>
        <v>0.19666666666666666</v>
      </c>
      <c r="N14" s="38">
        <v>53</v>
      </c>
      <c r="O14" s="39">
        <f t="shared" si="3"/>
        <v>4.4166666666666667E-2</v>
      </c>
      <c r="P14" s="38">
        <v>4</v>
      </c>
      <c r="Q14" s="39">
        <f t="shared" si="4"/>
        <v>3.7593984962406013E-3</v>
      </c>
      <c r="R14" s="38">
        <v>0</v>
      </c>
      <c r="S14" s="39">
        <f t="shared" si="5"/>
        <v>0</v>
      </c>
      <c r="T14" s="7">
        <f t="shared" si="6"/>
        <v>1200</v>
      </c>
      <c r="U14" s="5">
        <v>1064</v>
      </c>
      <c r="V14" s="5">
        <f t="shared" si="7"/>
        <v>-136</v>
      </c>
      <c r="W14" s="59">
        <f t="shared" si="8"/>
        <v>1200</v>
      </c>
      <c r="X14" s="4"/>
      <c r="Y14" s="4"/>
    </row>
    <row r="15" spans="2:25" ht="28.5" customHeight="1" x14ac:dyDescent="0.25">
      <c r="B15" s="31" t="s">
        <v>91</v>
      </c>
      <c r="C15" s="34">
        <v>3</v>
      </c>
      <c r="D15" s="135" t="s">
        <v>43</v>
      </c>
      <c r="E15" s="136"/>
      <c r="F15" s="136"/>
      <c r="G15" s="136"/>
      <c r="H15" s="38">
        <v>676</v>
      </c>
      <c r="I15" s="39">
        <f t="shared" si="0"/>
        <v>0.56333333333333335</v>
      </c>
      <c r="J15" s="38">
        <v>378</v>
      </c>
      <c r="K15" s="39">
        <f t="shared" si="1"/>
        <v>0.315</v>
      </c>
      <c r="L15" s="38">
        <v>98</v>
      </c>
      <c r="M15" s="39">
        <f t="shared" si="2"/>
        <v>8.1666666666666665E-2</v>
      </c>
      <c r="N15" s="38">
        <v>45</v>
      </c>
      <c r="O15" s="39">
        <f t="shared" si="3"/>
        <v>3.7499999999999999E-2</v>
      </c>
      <c r="P15" s="38">
        <v>3</v>
      </c>
      <c r="Q15" s="39">
        <f t="shared" si="4"/>
        <v>2.819548872180451E-3</v>
      </c>
      <c r="R15" s="38">
        <v>0</v>
      </c>
      <c r="S15" s="39">
        <f t="shared" si="5"/>
        <v>0</v>
      </c>
      <c r="T15" s="7">
        <f t="shared" si="6"/>
        <v>1200</v>
      </c>
      <c r="U15" s="5">
        <v>1064</v>
      </c>
      <c r="V15" s="5">
        <f t="shared" si="7"/>
        <v>-136</v>
      </c>
      <c r="W15" s="59">
        <f t="shared" si="8"/>
        <v>1200</v>
      </c>
      <c r="X15" s="4"/>
      <c r="Y15" s="4"/>
    </row>
    <row r="16" spans="2:25" x14ac:dyDescent="0.25">
      <c r="B16" s="31" t="s">
        <v>95</v>
      </c>
      <c r="C16" s="34">
        <v>4</v>
      </c>
      <c r="D16" s="135" t="s">
        <v>44</v>
      </c>
      <c r="E16" s="136"/>
      <c r="F16" s="136"/>
      <c r="G16" s="136"/>
      <c r="H16" s="38">
        <v>560</v>
      </c>
      <c r="I16" s="39">
        <f t="shared" si="0"/>
        <v>0.46666666666666667</v>
      </c>
      <c r="J16" s="38">
        <v>315</v>
      </c>
      <c r="K16" s="39">
        <f t="shared" si="1"/>
        <v>0.26250000000000001</v>
      </c>
      <c r="L16" s="38">
        <v>243</v>
      </c>
      <c r="M16" s="39">
        <f t="shared" si="2"/>
        <v>0.20250000000000001</v>
      </c>
      <c r="N16" s="38">
        <v>65</v>
      </c>
      <c r="O16" s="39">
        <f t="shared" si="3"/>
        <v>5.4166666666666669E-2</v>
      </c>
      <c r="P16" s="38">
        <v>17</v>
      </c>
      <c r="Q16" s="39">
        <f t="shared" si="4"/>
        <v>1.5977443609022556E-2</v>
      </c>
      <c r="R16" s="38">
        <v>9</v>
      </c>
      <c r="S16" s="39">
        <f t="shared" si="5"/>
        <v>7.4999999999999997E-3</v>
      </c>
      <c r="T16" s="7">
        <f t="shared" si="6"/>
        <v>1209</v>
      </c>
      <c r="U16" s="5">
        <v>1064</v>
      </c>
      <c r="V16" s="5">
        <f t="shared" si="7"/>
        <v>-145</v>
      </c>
      <c r="W16" s="59">
        <f t="shared" si="8"/>
        <v>1200</v>
      </c>
      <c r="X16" s="4"/>
      <c r="Y16" s="4"/>
    </row>
    <row r="17" spans="2:25" x14ac:dyDescent="0.25">
      <c r="B17" s="31" t="s">
        <v>91</v>
      </c>
      <c r="C17" s="34">
        <v>5</v>
      </c>
      <c r="D17" s="135" t="s">
        <v>45</v>
      </c>
      <c r="E17" s="136"/>
      <c r="F17" s="136"/>
      <c r="G17" s="136"/>
      <c r="H17" s="38">
        <v>518</v>
      </c>
      <c r="I17" s="39">
        <f t="shared" si="0"/>
        <v>0.43166666666666664</v>
      </c>
      <c r="J17" s="38">
        <v>458</v>
      </c>
      <c r="K17" s="39">
        <f t="shared" si="1"/>
        <v>0.38166666666666665</v>
      </c>
      <c r="L17" s="38">
        <v>193</v>
      </c>
      <c r="M17" s="39">
        <f t="shared" si="2"/>
        <v>0.16083333333333333</v>
      </c>
      <c r="N17" s="38">
        <v>29</v>
      </c>
      <c r="O17" s="39">
        <f t="shared" si="3"/>
        <v>2.4166666666666666E-2</v>
      </c>
      <c r="P17" s="38">
        <v>2</v>
      </c>
      <c r="Q17" s="39">
        <f t="shared" si="4"/>
        <v>1.8796992481203006E-3</v>
      </c>
      <c r="R17" s="38">
        <v>11</v>
      </c>
      <c r="S17" s="39">
        <f t="shared" si="5"/>
        <v>9.1666666666666667E-3</v>
      </c>
      <c r="T17" s="7">
        <f t="shared" si="6"/>
        <v>1211</v>
      </c>
      <c r="U17" s="5">
        <v>1064</v>
      </c>
      <c r="V17" s="5">
        <f t="shared" si="7"/>
        <v>-147</v>
      </c>
      <c r="W17" s="59">
        <f t="shared" si="8"/>
        <v>1200</v>
      </c>
      <c r="X17" s="4"/>
      <c r="Y17" s="4"/>
    </row>
    <row r="18" spans="2:25" x14ac:dyDescent="0.25">
      <c r="B18" s="31" t="s">
        <v>96</v>
      </c>
      <c r="C18" s="34">
        <v>6</v>
      </c>
      <c r="D18" s="135" t="s">
        <v>46</v>
      </c>
      <c r="E18" s="136"/>
      <c r="F18" s="136"/>
      <c r="G18" s="136"/>
      <c r="H18" s="38">
        <v>594</v>
      </c>
      <c r="I18" s="39">
        <f t="shared" si="0"/>
        <v>0.495</v>
      </c>
      <c r="J18" s="38">
        <v>367</v>
      </c>
      <c r="K18" s="39">
        <f t="shared" si="1"/>
        <v>0.30583333333333335</v>
      </c>
      <c r="L18" s="38">
        <v>125</v>
      </c>
      <c r="M18" s="39">
        <f t="shared" si="2"/>
        <v>0.10416666666666667</v>
      </c>
      <c r="N18" s="38">
        <v>92</v>
      </c>
      <c r="O18" s="39">
        <f t="shared" si="3"/>
        <v>7.6666666666666661E-2</v>
      </c>
      <c r="P18" s="38">
        <v>22</v>
      </c>
      <c r="Q18" s="39">
        <f t="shared" si="4"/>
        <v>2.0676691729323307E-2</v>
      </c>
      <c r="R18" s="38">
        <v>40</v>
      </c>
      <c r="S18" s="39">
        <f t="shared" si="5"/>
        <v>3.3333333333333333E-2</v>
      </c>
      <c r="T18" s="7">
        <f t="shared" si="6"/>
        <v>1240</v>
      </c>
      <c r="U18" s="5">
        <v>1064</v>
      </c>
      <c r="V18" s="5">
        <f t="shared" si="7"/>
        <v>-176</v>
      </c>
      <c r="W18" s="59">
        <f t="shared" si="8"/>
        <v>1200</v>
      </c>
      <c r="X18" s="4"/>
      <c r="Y18" s="4"/>
    </row>
    <row r="19" spans="2:25" x14ac:dyDescent="0.25">
      <c r="B19" s="31" t="s">
        <v>95</v>
      </c>
      <c r="C19" s="34">
        <v>7</v>
      </c>
      <c r="D19" s="135" t="s">
        <v>47</v>
      </c>
      <c r="E19" s="136"/>
      <c r="F19" s="136"/>
      <c r="G19" s="136"/>
      <c r="H19" s="38">
        <v>524</v>
      </c>
      <c r="I19" s="39">
        <f t="shared" si="0"/>
        <v>0.43666666666666665</v>
      </c>
      <c r="J19" s="38">
        <v>410</v>
      </c>
      <c r="K19" s="39">
        <f t="shared" si="1"/>
        <v>0.34166666666666667</v>
      </c>
      <c r="L19" s="38">
        <v>239</v>
      </c>
      <c r="M19" s="39">
        <f t="shared" si="2"/>
        <v>0.19916666666666666</v>
      </c>
      <c r="N19" s="38">
        <v>18</v>
      </c>
      <c r="O19" s="39">
        <f t="shared" si="3"/>
        <v>1.4999999999999999E-2</v>
      </c>
      <c r="P19" s="38">
        <v>9</v>
      </c>
      <c r="Q19" s="39">
        <f t="shared" si="4"/>
        <v>8.4586466165413529E-3</v>
      </c>
      <c r="R19" s="38">
        <v>30</v>
      </c>
      <c r="S19" s="39">
        <f t="shared" si="5"/>
        <v>2.5000000000000001E-2</v>
      </c>
      <c r="T19" s="7">
        <f t="shared" si="6"/>
        <v>1230</v>
      </c>
      <c r="U19" s="5">
        <v>1064</v>
      </c>
      <c r="V19" s="5">
        <f t="shared" si="7"/>
        <v>-166</v>
      </c>
      <c r="W19" s="59">
        <f t="shared" si="8"/>
        <v>1200</v>
      </c>
      <c r="X19" s="4"/>
      <c r="Y19" s="4"/>
    </row>
    <row r="20" spans="2:25" x14ac:dyDescent="0.25">
      <c r="B20" s="31" t="s">
        <v>96</v>
      </c>
      <c r="C20" s="34">
        <v>8</v>
      </c>
      <c r="D20" s="135" t="s">
        <v>48</v>
      </c>
      <c r="E20" s="136"/>
      <c r="F20" s="136"/>
      <c r="G20" s="136"/>
      <c r="H20" s="38">
        <v>598</v>
      </c>
      <c r="I20" s="39">
        <f t="shared" si="0"/>
        <v>0.49833333333333335</v>
      </c>
      <c r="J20" s="38">
        <v>410</v>
      </c>
      <c r="K20" s="39">
        <f t="shared" si="1"/>
        <v>0.34166666666666667</v>
      </c>
      <c r="L20" s="38">
        <v>159</v>
      </c>
      <c r="M20" s="39">
        <f t="shared" si="2"/>
        <v>0.13250000000000001</v>
      </c>
      <c r="N20" s="38">
        <v>21</v>
      </c>
      <c r="O20" s="39">
        <f t="shared" si="3"/>
        <v>1.7500000000000002E-2</v>
      </c>
      <c r="P20" s="38">
        <v>12</v>
      </c>
      <c r="Q20" s="39">
        <f t="shared" si="4"/>
        <v>1.1278195488721804E-2</v>
      </c>
      <c r="R20" s="38">
        <v>50</v>
      </c>
      <c r="S20" s="39">
        <f t="shared" si="5"/>
        <v>4.1666666666666664E-2</v>
      </c>
      <c r="T20" s="7">
        <f t="shared" si="6"/>
        <v>1250</v>
      </c>
      <c r="U20" s="5">
        <v>1064</v>
      </c>
      <c r="V20" s="5">
        <f t="shared" si="7"/>
        <v>-186</v>
      </c>
      <c r="W20" s="59">
        <f t="shared" si="8"/>
        <v>1200</v>
      </c>
      <c r="X20" s="4"/>
      <c r="Y20" s="4"/>
    </row>
    <row r="21" spans="2:25" x14ac:dyDescent="0.25">
      <c r="B21" s="31" t="s">
        <v>96</v>
      </c>
      <c r="C21" s="34">
        <v>9</v>
      </c>
      <c r="D21" s="135" t="s">
        <v>49</v>
      </c>
      <c r="E21" s="136"/>
      <c r="F21" s="136"/>
      <c r="G21" s="136"/>
      <c r="H21" s="38">
        <v>662</v>
      </c>
      <c r="I21" s="39">
        <f t="shared" si="0"/>
        <v>0.55166666666666664</v>
      </c>
      <c r="J21" s="38">
        <v>401</v>
      </c>
      <c r="K21" s="39">
        <f t="shared" si="1"/>
        <v>0.33416666666666667</v>
      </c>
      <c r="L21" s="38">
        <v>120</v>
      </c>
      <c r="M21" s="39">
        <f t="shared" si="2"/>
        <v>0.1</v>
      </c>
      <c r="N21" s="38">
        <v>15</v>
      </c>
      <c r="O21" s="39">
        <f t="shared" si="3"/>
        <v>1.2500000000000001E-2</v>
      </c>
      <c r="P21" s="38">
        <v>2</v>
      </c>
      <c r="Q21" s="39">
        <f t="shared" si="4"/>
        <v>1.8796992481203006E-3</v>
      </c>
      <c r="R21" s="38">
        <v>26</v>
      </c>
      <c r="S21" s="39">
        <f t="shared" si="5"/>
        <v>2.1666666666666667E-2</v>
      </c>
      <c r="T21" s="7">
        <f t="shared" si="6"/>
        <v>1226</v>
      </c>
      <c r="U21" s="5">
        <v>1064</v>
      </c>
      <c r="V21" s="5">
        <f t="shared" si="7"/>
        <v>-162</v>
      </c>
      <c r="W21" s="59">
        <f t="shared" si="8"/>
        <v>1200</v>
      </c>
      <c r="X21" s="4"/>
      <c r="Y21" s="4"/>
    </row>
    <row r="22" spans="2:25" ht="30" customHeight="1" x14ac:dyDescent="0.25">
      <c r="B22" s="31" t="s">
        <v>91</v>
      </c>
      <c r="C22" s="34">
        <v>10</v>
      </c>
      <c r="D22" s="135" t="s">
        <v>50</v>
      </c>
      <c r="E22" s="136"/>
      <c r="F22" s="136"/>
      <c r="G22" s="136"/>
      <c r="H22" s="38">
        <v>645</v>
      </c>
      <c r="I22" s="39">
        <f t="shared" si="0"/>
        <v>0.53749999999999998</v>
      </c>
      <c r="J22" s="38">
        <v>335</v>
      </c>
      <c r="K22" s="39">
        <f t="shared" si="1"/>
        <v>0.27916666666666667</v>
      </c>
      <c r="L22" s="38">
        <v>152</v>
      </c>
      <c r="M22" s="39">
        <f t="shared" si="2"/>
        <v>0.12666666666666668</v>
      </c>
      <c r="N22" s="38">
        <v>39</v>
      </c>
      <c r="O22" s="39">
        <f t="shared" si="3"/>
        <v>3.2500000000000001E-2</v>
      </c>
      <c r="P22" s="38">
        <v>29</v>
      </c>
      <c r="Q22" s="39">
        <f t="shared" si="4"/>
        <v>2.7255639097744359E-2</v>
      </c>
      <c r="R22" s="38">
        <v>100</v>
      </c>
      <c r="S22" s="39">
        <f t="shared" si="5"/>
        <v>8.3333333333333329E-2</v>
      </c>
      <c r="T22" s="7">
        <f t="shared" si="6"/>
        <v>1300</v>
      </c>
      <c r="U22" s="5">
        <v>1064</v>
      </c>
      <c r="V22" s="5">
        <f t="shared" si="7"/>
        <v>-236</v>
      </c>
      <c r="W22" s="59">
        <f t="shared" si="8"/>
        <v>1200</v>
      </c>
      <c r="X22" s="4"/>
      <c r="Y22" s="4"/>
    </row>
    <row r="23" spans="2:25" ht="27.75" customHeight="1" x14ac:dyDescent="0.25">
      <c r="B23" s="31" t="s">
        <v>91</v>
      </c>
      <c r="C23" s="34">
        <v>11</v>
      </c>
      <c r="D23" s="135" t="s">
        <v>51</v>
      </c>
      <c r="E23" s="136"/>
      <c r="F23" s="136"/>
      <c r="G23" s="136"/>
      <c r="H23" s="38">
        <v>727</v>
      </c>
      <c r="I23" s="39">
        <f t="shared" si="0"/>
        <v>0.60583333333333333</v>
      </c>
      <c r="J23" s="38">
        <v>273</v>
      </c>
      <c r="K23" s="39">
        <f t="shared" si="1"/>
        <v>0.22750000000000001</v>
      </c>
      <c r="L23" s="38">
        <v>129</v>
      </c>
      <c r="M23" s="39">
        <f t="shared" si="2"/>
        <v>0.1075</v>
      </c>
      <c r="N23" s="38">
        <v>50</v>
      </c>
      <c r="O23" s="39">
        <f t="shared" si="3"/>
        <v>4.1666666666666664E-2</v>
      </c>
      <c r="P23" s="38">
        <v>21</v>
      </c>
      <c r="Q23" s="39">
        <f t="shared" si="4"/>
        <v>1.9736842105263157E-2</v>
      </c>
      <c r="R23" s="38">
        <v>198</v>
      </c>
      <c r="S23" s="39">
        <f t="shared" si="5"/>
        <v>0.16500000000000001</v>
      </c>
      <c r="T23" s="7">
        <f t="shared" si="6"/>
        <v>1398</v>
      </c>
      <c r="U23" s="5">
        <v>1064</v>
      </c>
      <c r="V23" s="5">
        <f t="shared" si="7"/>
        <v>-334</v>
      </c>
      <c r="W23" s="59">
        <f t="shared" si="8"/>
        <v>1200</v>
      </c>
      <c r="X23" s="4"/>
      <c r="Y23" s="4"/>
    </row>
    <row r="24" spans="2:25" x14ac:dyDescent="0.25">
      <c r="B24" s="31" t="s">
        <v>92</v>
      </c>
      <c r="C24" s="34">
        <v>12</v>
      </c>
      <c r="D24" s="135" t="s">
        <v>52</v>
      </c>
      <c r="E24" s="136"/>
      <c r="F24" s="136"/>
      <c r="G24" s="136"/>
      <c r="H24" s="38">
        <v>585</v>
      </c>
      <c r="I24" s="39">
        <f t="shared" si="0"/>
        <v>0.48749999999999999</v>
      </c>
      <c r="J24" s="38">
        <v>316</v>
      </c>
      <c r="K24" s="39">
        <f t="shared" si="1"/>
        <v>0.26333333333333331</v>
      </c>
      <c r="L24" s="38">
        <v>198</v>
      </c>
      <c r="M24" s="39">
        <f t="shared" si="2"/>
        <v>0.16500000000000001</v>
      </c>
      <c r="N24" s="38">
        <v>59</v>
      </c>
      <c r="O24" s="39">
        <f t="shared" si="3"/>
        <v>4.9166666666666664E-2</v>
      </c>
      <c r="P24" s="38">
        <v>42</v>
      </c>
      <c r="Q24" s="39">
        <f t="shared" si="4"/>
        <v>3.9473684210526314E-2</v>
      </c>
      <c r="R24" s="38">
        <v>23</v>
      </c>
      <c r="S24" s="39">
        <f t="shared" si="5"/>
        <v>1.9166666666666665E-2</v>
      </c>
      <c r="T24" s="7">
        <f t="shared" si="6"/>
        <v>1223</v>
      </c>
      <c r="U24" s="5">
        <v>1064</v>
      </c>
      <c r="V24" s="5">
        <f t="shared" si="7"/>
        <v>-159</v>
      </c>
      <c r="W24" s="59">
        <f t="shared" si="8"/>
        <v>1200</v>
      </c>
      <c r="X24" s="4"/>
      <c r="Y24" s="4"/>
    </row>
    <row r="25" spans="2:25" x14ac:dyDescent="0.25">
      <c r="B25" s="31" t="s">
        <v>92</v>
      </c>
      <c r="C25" s="34">
        <v>13</v>
      </c>
      <c r="D25" s="135" t="s">
        <v>53</v>
      </c>
      <c r="E25" s="136"/>
      <c r="F25" s="136"/>
      <c r="G25" s="136"/>
      <c r="H25" s="38">
        <v>612</v>
      </c>
      <c r="I25" s="39">
        <f t="shared" si="0"/>
        <v>0.51</v>
      </c>
      <c r="J25" s="38">
        <v>339</v>
      </c>
      <c r="K25" s="39">
        <f t="shared" si="1"/>
        <v>0.28249999999999997</v>
      </c>
      <c r="L25" s="38">
        <v>182</v>
      </c>
      <c r="M25" s="39">
        <f t="shared" si="2"/>
        <v>0.15166666666666667</v>
      </c>
      <c r="N25" s="38">
        <v>48</v>
      </c>
      <c r="O25" s="39">
        <f t="shared" si="3"/>
        <v>0.04</v>
      </c>
      <c r="P25" s="38">
        <v>19</v>
      </c>
      <c r="Q25" s="39">
        <f t="shared" si="4"/>
        <v>1.7857142857142856E-2</v>
      </c>
      <c r="R25" s="38">
        <v>54</v>
      </c>
      <c r="S25" s="39">
        <f t="shared" si="5"/>
        <v>4.4999999999999998E-2</v>
      </c>
      <c r="T25" s="7">
        <f t="shared" si="6"/>
        <v>1254</v>
      </c>
      <c r="U25" s="5">
        <v>1064</v>
      </c>
      <c r="V25" s="5">
        <f t="shared" si="7"/>
        <v>-190</v>
      </c>
      <c r="W25" s="59">
        <f t="shared" si="8"/>
        <v>1200</v>
      </c>
      <c r="X25" s="4"/>
      <c r="Y25" s="4"/>
    </row>
    <row r="26" spans="2:25" x14ac:dyDescent="0.25">
      <c r="B26" s="31" t="s">
        <v>92</v>
      </c>
      <c r="C26" s="34">
        <v>14</v>
      </c>
      <c r="D26" s="135" t="s">
        <v>54</v>
      </c>
      <c r="E26" s="136"/>
      <c r="F26" s="136"/>
      <c r="G26" s="136"/>
      <c r="H26" s="38">
        <v>563</v>
      </c>
      <c r="I26" s="39">
        <f t="shared" si="0"/>
        <v>0.46916666666666668</v>
      </c>
      <c r="J26" s="38">
        <v>270</v>
      </c>
      <c r="K26" s="39">
        <f t="shared" si="1"/>
        <v>0.22500000000000001</v>
      </c>
      <c r="L26" s="38">
        <v>285</v>
      </c>
      <c r="M26" s="39">
        <f t="shared" si="2"/>
        <v>0.23749999999999999</v>
      </c>
      <c r="N26" s="38">
        <v>49</v>
      </c>
      <c r="O26" s="39">
        <f t="shared" si="3"/>
        <v>4.0833333333333333E-2</v>
      </c>
      <c r="P26" s="38">
        <v>33</v>
      </c>
      <c r="Q26" s="39">
        <f t="shared" si="4"/>
        <v>3.1015037593984961E-2</v>
      </c>
      <c r="R26" s="38">
        <v>123</v>
      </c>
      <c r="S26" s="39">
        <f t="shared" si="5"/>
        <v>0.10249999999999999</v>
      </c>
      <c r="T26" s="7">
        <f t="shared" si="6"/>
        <v>1323</v>
      </c>
      <c r="U26" s="5">
        <v>1064</v>
      </c>
      <c r="V26" s="5">
        <f t="shared" si="7"/>
        <v>-259</v>
      </c>
      <c r="W26" s="59">
        <f t="shared" si="8"/>
        <v>1200</v>
      </c>
      <c r="X26" s="4"/>
      <c r="Y26" s="4"/>
    </row>
    <row r="27" spans="2:25" ht="31.5" customHeight="1" x14ac:dyDescent="0.25">
      <c r="B27" s="31" t="s">
        <v>92</v>
      </c>
      <c r="C27" s="34">
        <v>15</v>
      </c>
      <c r="D27" s="135" t="s">
        <v>55</v>
      </c>
      <c r="E27" s="136"/>
      <c r="F27" s="136"/>
      <c r="G27" s="136"/>
      <c r="H27" s="38">
        <v>644</v>
      </c>
      <c r="I27" s="39">
        <f t="shared" si="0"/>
        <v>0.53666666666666663</v>
      </c>
      <c r="J27" s="38">
        <v>366</v>
      </c>
      <c r="K27" s="39">
        <f t="shared" si="1"/>
        <v>0.30499999999999999</v>
      </c>
      <c r="L27" s="38">
        <v>135</v>
      </c>
      <c r="M27" s="39">
        <f t="shared" si="2"/>
        <v>0.1125</v>
      </c>
      <c r="N27" s="38">
        <v>34</v>
      </c>
      <c r="O27" s="39">
        <f t="shared" si="3"/>
        <v>2.8333333333333332E-2</v>
      </c>
      <c r="P27" s="38">
        <v>21</v>
      </c>
      <c r="Q27" s="39">
        <f t="shared" si="4"/>
        <v>1.9736842105263157E-2</v>
      </c>
      <c r="R27" s="38">
        <v>86</v>
      </c>
      <c r="S27" s="39">
        <f t="shared" si="5"/>
        <v>7.166666666666667E-2</v>
      </c>
      <c r="T27" s="7">
        <f t="shared" si="6"/>
        <v>1286</v>
      </c>
      <c r="U27" s="5">
        <v>1064</v>
      </c>
      <c r="V27" s="5">
        <f t="shared" si="7"/>
        <v>-222</v>
      </c>
      <c r="W27" s="59">
        <f t="shared" si="8"/>
        <v>1200</v>
      </c>
      <c r="X27" s="4"/>
      <c r="Y27" s="4"/>
    </row>
    <row r="28" spans="2:25" x14ac:dyDescent="0.25">
      <c r="B28" s="31" t="s">
        <v>92</v>
      </c>
      <c r="C28" s="34">
        <v>16</v>
      </c>
      <c r="D28" s="135" t="s">
        <v>56</v>
      </c>
      <c r="E28" s="136"/>
      <c r="F28" s="136"/>
      <c r="G28" s="136"/>
      <c r="H28" s="38">
        <v>725</v>
      </c>
      <c r="I28" s="39">
        <f t="shared" si="0"/>
        <v>0.60416666666666663</v>
      </c>
      <c r="J28" s="38">
        <v>325</v>
      </c>
      <c r="K28" s="39">
        <f t="shared" si="1"/>
        <v>0.27083333333333331</v>
      </c>
      <c r="L28" s="38">
        <v>119</v>
      </c>
      <c r="M28" s="39">
        <f t="shared" si="2"/>
        <v>9.9166666666666667E-2</v>
      </c>
      <c r="N28" s="38">
        <v>19</v>
      </c>
      <c r="O28" s="39">
        <f t="shared" si="3"/>
        <v>1.5833333333333335E-2</v>
      </c>
      <c r="P28" s="38">
        <v>12</v>
      </c>
      <c r="Q28" s="39">
        <f t="shared" si="4"/>
        <v>1.1278195488721804E-2</v>
      </c>
      <c r="R28" s="38">
        <v>34</v>
      </c>
      <c r="S28" s="39">
        <f t="shared" si="5"/>
        <v>2.8333333333333332E-2</v>
      </c>
      <c r="T28" s="7">
        <f t="shared" si="6"/>
        <v>1234</v>
      </c>
      <c r="U28" s="5">
        <v>1064</v>
      </c>
      <c r="V28" s="5">
        <f t="shared" si="7"/>
        <v>-170</v>
      </c>
      <c r="W28" s="59">
        <f t="shared" si="8"/>
        <v>1200</v>
      </c>
      <c r="X28" s="4"/>
      <c r="Y28" s="4"/>
    </row>
    <row r="29" spans="2:25" x14ac:dyDescent="0.25">
      <c r="B29" s="31" t="s">
        <v>92</v>
      </c>
      <c r="C29" s="34">
        <v>17</v>
      </c>
      <c r="D29" s="135" t="s">
        <v>57</v>
      </c>
      <c r="E29" s="136"/>
      <c r="F29" s="136"/>
      <c r="G29" s="136"/>
      <c r="H29" s="38">
        <v>756</v>
      </c>
      <c r="I29" s="39">
        <f t="shared" si="0"/>
        <v>0.63</v>
      </c>
      <c r="J29" s="38">
        <v>264</v>
      </c>
      <c r="K29" s="39">
        <f t="shared" si="1"/>
        <v>0.22</v>
      </c>
      <c r="L29" s="38">
        <v>140</v>
      </c>
      <c r="M29" s="39">
        <f t="shared" si="2"/>
        <v>0.11666666666666667</v>
      </c>
      <c r="N29" s="38">
        <v>23</v>
      </c>
      <c r="O29" s="39">
        <f t="shared" si="3"/>
        <v>1.9166666666666665E-2</v>
      </c>
      <c r="P29" s="38">
        <v>17</v>
      </c>
      <c r="Q29" s="39">
        <f t="shared" si="4"/>
        <v>1.5977443609022556E-2</v>
      </c>
      <c r="R29" s="38">
        <v>45</v>
      </c>
      <c r="S29" s="39">
        <f t="shared" si="5"/>
        <v>3.7499999999999999E-2</v>
      </c>
      <c r="T29" s="7">
        <f t="shared" si="6"/>
        <v>1245</v>
      </c>
      <c r="U29" s="5">
        <v>1064</v>
      </c>
      <c r="V29" s="5">
        <f t="shared" si="7"/>
        <v>-181</v>
      </c>
      <c r="W29" s="59">
        <f t="shared" si="8"/>
        <v>1200</v>
      </c>
      <c r="X29" s="4"/>
      <c r="Y29" s="4"/>
    </row>
    <row r="30" spans="2:25" x14ac:dyDescent="0.25">
      <c r="B30" s="31" t="s">
        <v>92</v>
      </c>
      <c r="C30" s="34">
        <v>18</v>
      </c>
      <c r="D30" s="135" t="s">
        <v>58</v>
      </c>
      <c r="E30" s="136"/>
      <c r="F30" s="136"/>
      <c r="G30" s="136"/>
      <c r="H30" s="38">
        <v>715</v>
      </c>
      <c r="I30" s="39">
        <f t="shared" si="0"/>
        <v>0.59583333333333333</v>
      </c>
      <c r="J30" s="38">
        <v>378</v>
      </c>
      <c r="K30" s="39">
        <f t="shared" si="1"/>
        <v>0.315</v>
      </c>
      <c r="L30" s="38">
        <v>85</v>
      </c>
      <c r="M30" s="39">
        <f t="shared" si="2"/>
        <v>7.0833333333333331E-2</v>
      </c>
      <c r="N30" s="38">
        <v>16</v>
      </c>
      <c r="O30" s="39">
        <f t="shared" si="3"/>
        <v>1.3333333333333334E-2</v>
      </c>
      <c r="P30" s="38">
        <v>6</v>
      </c>
      <c r="Q30" s="39">
        <f t="shared" si="4"/>
        <v>5.6390977443609019E-3</v>
      </c>
      <c r="R30" s="38">
        <v>112</v>
      </c>
      <c r="S30" s="39">
        <f t="shared" si="5"/>
        <v>9.3333333333333338E-2</v>
      </c>
      <c r="T30" s="7">
        <f t="shared" si="6"/>
        <v>1312</v>
      </c>
      <c r="U30" s="5">
        <v>1064</v>
      </c>
      <c r="V30" s="5">
        <f t="shared" si="7"/>
        <v>-248</v>
      </c>
      <c r="W30" s="59">
        <f t="shared" si="8"/>
        <v>1200</v>
      </c>
      <c r="X30" s="4"/>
      <c r="Y30" s="4"/>
    </row>
    <row r="31" spans="2:25" x14ac:dyDescent="0.25">
      <c r="B31" s="31" t="s">
        <v>95</v>
      </c>
      <c r="C31" s="34">
        <v>19</v>
      </c>
      <c r="D31" s="135" t="s">
        <v>59</v>
      </c>
      <c r="E31" s="136"/>
      <c r="F31" s="136"/>
      <c r="G31" s="136"/>
      <c r="H31" s="38">
        <v>670</v>
      </c>
      <c r="I31" s="39">
        <f t="shared" si="0"/>
        <v>0.55833333333333335</v>
      </c>
      <c r="J31" s="38">
        <v>417</v>
      </c>
      <c r="K31" s="39">
        <f t="shared" si="1"/>
        <v>0.34749999999999998</v>
      </c>
      <c r="L31" s="38">
        <v>100</v>
      </c>
      <c r="M31" s="39">
        <f t="shared" si="2"/>
        <v>8.3333333333333329E-2</v>
      </c>
      <c r="N31" s="38">
        <v>9</v>
      </c>
      <c r="O31" s="39">
        <f t="shared" si="3"/>
        <v>7.4999999999999997E-3</v>
      </c>
      <c r="P31" s="38">
        <v>4</v>
      </c>
      <c r="Q31" s="39">
        <f t="shared" si="4"/>
        <v>3.7593984962406013E-3</v>
      </c>
      <c r="R31" s="38">
        <v>25</v>
      </c>
      <c r="S31" s="39">
        <f t="shared" si="5"/>
        <v>2.0833333333333332E-2</v>
      </c>
      <c r="T31" s="7">
        <f t="shared" si="6"/>
        <v>1225</v>
      </c>
      <c r="U31" s="5">
        <v>1064</v>
      </c>
      <c r="V31" s="5">
        <f t="shared" si="7"/>
        <v>-161</v>
      </c>
      <c r="W31" s="59">
        <f t="shared" si="8"/>
        <v>1200</v>
      </c>
      <c r="X31" s="4"/>
      <c r="Y31" s="4"/>
    </row>
    <row r="32" spans="2:25" ht="24.75" customHeight="1" x14ac:dyDescent="0.25">
      <c r="B32" s="31" t="s">
        <v>92</v>
      </c>
      <c r="C32" s="34">
        <v>20</v>
      </c>
      <c r="D32" s="135" t="s">
        <v>60</v>
      </c>
      <c r="E32" s="136"/>
      <c r="F32" s="136"/>
      <c r="G32" s="136"/>
      <c r="H32" s="38">
        <v>528</v>
      </c>
      <c r="I32" s="39">
        <f t="shared" si="0"/>
        <v>0.44</v>
      </c>
      <c r="J32" s="38">
        <v>391</v>
      </c>
      <c r="K32" s="39">
        <f t="shared" si="1"/>
        <v>0.32583333333333331</v>
      </c>
      <c r="L32" s="38">
        <v>225</v>
      </c>
      <c r="M32" s="39">
        <f t="shared" si="2"/>
        <v>0.1875</v>
      </c>
      <c r="N32" s="38">
        <v>36</v>
      </c>
      <c r="O32" s="39">
        <f t="shared" si="3"/>
        <v>0.03</v>
      </c>
      <c r="P32" s="38">
        <v>20</v>
      </c>
      <c r="Q32" s="39">
        <f t="shared" si="4"/>
        <v>1.8796992481203006E-2</v>
      </c>
      <c r="R32" s="38">
        <v>45</v>
      </c>
      <c r="S32" s="39">
        <f t="shared" si="5"/>
        <v>3.7499999999999999E-2</v>
      </c>
      <c r="T32" s="7">
        <f t="shared" si="6"/>
        <v>1245</v>
      </c>
      <c r="U32" s="5">
        <v>1064</v>
      </c>
      <c r="V32" s="5">
        <f t="shared" si="7"/>
        <v>-181</v>
      </c>
      <c r="W32" s="59">
        <f t="shared" si="8"/>
        <v>1200</v>
      </c>
      <c r="X32" s="4"/>
      <c r="Y32" s="4"/>
    </row>
    <row r="33" spans="2:25" x14ac:dyDescent="0.25">
      <c r="B33" s="31" t="s">
        <v>92</v>
      </c>
      <c r="C33" s="34">
        <v>21</v>
      </c>
      <c r="D33" s="135" t="s">
        <v>61</v>
      </c>
      <c r="E33" s="136"/>
      <c r="F33" s="136"/>
      <c r="G33" s="136"/>
      <c r="H33" s="38">
        <v>579</v>
      </c>
      <c r="I33" s="39">
        <f t="shared" si="0"/>
        <v>0.48249999999999998</v>
      </c>
      <c r="J33" s="38">
        <v>415</v>
      </c>
      <c r="K33" s="39">
        <f t="shared" si="1"/>
        <v>0.34583333333333333</v>
      </c>
      <c r="L33" s="38">
        <v>188</v>
      </c>
      <c r="M33" s="39">
        <f t="shared" si="2"/>
        <v>0.15666666666666668</v>
      </c>
      <c r="N33" s="38">
        <v>17</v>
      </c>
      <c r="O33" s="39">
        <f t="shared" si="3"/>
        <v>1.4166666666666666E-2</v>
      </c>
      <c r="P33" s="38">
        <v>1</v>
      </c>
      <c r="Q33" s="39">
        <f t="shared" si="4"/>
        <v>9.3984962406015032E-4</v>
      </c>
      <c r="R33" s="38">
        <v>86</v>
      </c>
      <c r="S33" s="39">
        <f t="shared" si="5"/>
        <v>7.166666666666667E-2</v>
      </c>
      <c r="T33" s="7">
        <f t="shared" si="6"/>
        <v>1286</v>
      </c>
      <c r="U33" s="5">
        <v>1064</v>
      </c>
      <c r="V33" s="5">
        <f t="shared" si="7"/>
        <v>-222</v>
      </c>
      <c r="W33" s="59">
        <f t="shared" si="8"/>
        <v>1200</v>
      </c>
      <c r="X33" s="4"/>
      <c r="Y33" s="4"/>
    </row>
    <row r="34" spans="2:25" ht="12.75" customHeight="1" x14ac:dyDescent="0.25">
      <c r="B34" s="31" t="s">
        <v>92</v>
      </c>
      <c r="C34" s="34">
        <v>22</v>
      </c>
      <c r="D34" s="135" t="s">
        <v>62</v>
      </c>
      <c r="E34" s="136"/>
      <c r="F34" s="136"/>
      <c r="G34" s="136"/>
      <c r="H34" s="38">
        <v>702</v>
      </c>
      <c r="I34" s="39">
        <f t="shared" si="0"/>
        <v>0.58499999999999996</v>
      </c>
      <c r="J34" s="38">
        <v>408</v>
      </c>
      <c r="K34" s="39">
        <f t="shared" si="1"/>
        <v>0.34</v>
      </c>
      <c r="L34" s="38">
        <v>79</v>
      </c>
      <c r="M34" s="39">
        <f t="shared" si="2"/>
        <v>6.5833333333333327E-2</v>
      </c>
      <c r="N34" s="38">
        <v>9</v>
      </c>
      <c r="O34" s="39">
        <f t="shared" si="3"/>
        <v>7.4999999999999997E-3</v>
      </c>
      <c r="P34" s="38">
        <v>2</v>
      </c>
      <c r="Q34" s="39">
        <f t="shared" si="4"/>
        <v>1.8796992481203006E-3</v>
      </c>
      <c r="R34" s="38">
        <v>99</v>
      </c>
      <c r="S34" s="39">
        <f t="shared" si="5"/>
        <v>8.2500000000000004E-2</v>
      </c>
      <c r="T34" s="7">
        <f t="shared" si="6"/>
        <v>1299</v>
      </c>
      <c r="U34" s="5">
        <v>1064</v>
      </c>
      <c r="V34" s="5">
        <f t="shared" si="7"/>
        <v>-235</v>
      </c>
      <c r="W34" s="59">
        <f t="shared" si="8"/>
        <v>1200</v>
      </c>
      <c r="X34" s="4"/>
      <c r="Y34" s="4"/>
    </row>
    <row r="35" spans="2:25" ht="12.75" customHeight="1" x14ac:dyDescent="0.25">
      <c r="B35" s="31" t="s">
        <v>92</v>
      </c>
      <c r="C35" s="34">
        <v>23</v>
      </c>
      <c r="D35" s="135" t="s">
        <v>63</v>
      </c>
      <c r="E35" s="136"/>
      <c r="F35" s="136"/>
      <c r="G35" s="136"/>
      <c r="H35" s="38">
        <v>770</v>
      </c>
      <c r="I35" s="39">
        <f t="shared" si="0"/>
        <v>0.64166666666666672</v>
      </c>
      <c r="J35" s="38">
        <v>297</v>
      </c>
      <c r="K35" s="39">
        <f t="shared" si="1"/>
        <v>0.2475</v>
      </c>
      <c r="L35" s="38">
        <v>112</v>
      </c>
      <c r="M35" s="39">
        <f t="shared" si="2"/>
        <v>9.3333333333333338E-2</v>
      </c>
      <c r="N35" s="38">
        <v>12</v>
      </c>
      <c r="O35" s="39">
        <f t="shared" si="3"/>
        <v>0.01</v>
      </c>
      <c r="P35" s="38">
        <v>9</v>
      </c>
      <c r="Q35" s="39">
        <f t="shared" si="4"/>
        <v>8.4586466165413529E-3</v>
      </c>
      <c r="R35" s="38">
        <v>67</v>
      </c>
      <c r="S35" s="39">
        <f t="shared" si="5"/>
        <v>5.5833333333333332E-2</v>
      </c>
      <c r="T35" s="7">
        <f t="shared" si="6"/>
        <v>1267</v>
      </c>
      <c r="U35" s="5">
        <v>1064</v>
      </c>
      <c r="V35" s="5">
        <f t="shared" si="7"/>
        <v>-203</v>
      </c>
      <c r="W35" s="59">
        <f t="shared" si="8"/>
        <v>1200</v>
      </c>
      <c r="X35" s="4"/>
      <c r="Y35" s="4"/>
    </row>
    <row r="36" spans="2:25" ht="12.75" customHeight="1" x14ac:dyDescent="0.25">
      <c r="B36" s="31" t="s">
        <v>92</v>
      </c>
      <c r="C36" s="34">
        <v>24</v>
      </c>
      <c r="D36" s="135" t="s">
        <v>64</v>
      </c>
      <c r="E36" s="136"/>
      <c r="F36" s="136"/>
      <c r="G36" s="136"/>
      <c r="H36" s="38">
        <v>622</v>
      </c>
      <c r="I36" s="39">
        <f t="shared" si="0"/>
        <v>0.51833333333333331</v>
      </c>
      <c r="J36" s="38">
        <v>369</v>
      </c>
      <c r="K36" s="39">
        <f t="shared" si="1"/>
        <v>0.3075</v>
      </c>
      <c r="L36" s="38">
        <v>197</v>
      </c>
      <c r="M36" s="39">
        <f t="shared" si="2"/>
        <v>0.16416666666666666</v>
      </c>
      <c r="N36" s="38">
        <v>4</v>
      </c>
      <c r="O36" s="39">
        <f t="shared" si="3"/>
        <v>3.3333333333333335E-3</v>
      </c>
      <c r="P36" s="38">
        <v>8</v>
      </c>
      <c r="Q36" s="39">
        <f t="shared" si="4"/>
        <v>7.5187969924812026E-3</v>
      </c>
      <c r="R36" s="38">
        <v>84</v>
      </c>
      <c r="S36" s="39">
        <f t="shared" si="5"/>
        <v>7.0000000000000007E-2</v>
      </c>
      <c r="T36" s="7">
        <f t="shared" si="6"/>
        <v>1284</v>
      </c>
      <c r="U36" s="5">
        <v>1064</v>
      </c>
      <c r="V36" s="5">
        <f t="shared" si="7"/>
        <v>-220</v>
      </c>
      <c r="W36" s="59">
        <f t="shared" si="8"/>
        <v>1200</v>
      </c>
      <c r="X36" s="4"/>
      <c r="Y36" s="4"/>
    </row>
    <row r="37" spans="2:25" ht="12.75" customHeight="1" x14ac:dyDescent="0.25">
      <c r="B37" s="31" t="s">
        <v>92</v>
      </c>
      <c r="C37" s="34">
        <v>25</v>
      </c>
      <c r="D37" s="135" t="s">
        <v>65</v>
      </c>
      <c r="E37" s="136"/>
      <c r="F37" s="136"/>
      <c r="G37" s="136"/>
      <c r="H37" s="38">
        <v>741</v>
      </c>
      <c r="I37" s="39">
        <f t="shared" si="0"/>
        <v>0.61750000000000005</v>
      </c>
      <c r="J37" s="38">
        <v>312</v>
      </c>
      <c r="K37" s="39">
        <f t="shared" si="1"/>
        <v>0.26</v>
      </c>
      <c r="L37" s="38">
        <v>115</v>
      </c>
      <c r="M37" s="39">
        <f t="shared" si="2"/>
        <v>9.583333333333334E-2</v>
      </c>
      <c r="N37" s="38">
        <v>20</v>
      </c>
      <c r="O37" s="39">
        <f t="shared" si="3"/>
        <v>1.6666666666666666E-2</v>
      </c>
      <c r="P37" s="38">
        <v>12</v>
      </c>
      <c r="Q37" s="39">
        <f t="shared" si="4"/>
        <v>1.1278195488721804E-2</v>
      </c>
      <c r="R37" s="38">
        <v>87</v>
      </c>
      <c r="S37" s="39">
        <f t="shared" si="5"/>
        <v>7.2499999999999995E-2</v>
      </c>
      <c r="T37" s="7">
        <f t="shared" si="6"/>
        <v>1287</v>
      </c>
      <c r="U37" s="5">
        <v>1064</v>
      </c>
      <c r="V37" s="5">
        <f t="shared" si="7"/>
        <v>-223</v>
      </c>
      <c r="W37" s="59">
        <f t="shared" si="8"/>
        <v>1200</v>
      </c>
      <c r="X37" s="4"/>
      <c r="Y37" s="4"/>
    </row>
    <row r="38" spans="2:25" ht="12.75" customHeight="1" x14ac:dyDescent="0.25">
      <c r="B38" s="31" t="s">
        <v>97</v>
      </c>
      <c r="C38" s="34">
        <v>26</v>
      </c>
      <c r="D38" s="135" t="s">
        <v>66</v>
      </c>
      <c r="E38" s="136"/>
      <c r="F38" s="136"/>
      <c r="G38" s="136"/>
      <c r="H38" s="38">
        <v>657</v>
      </c>
      <c r="I38" s="39">
        <f t="shared" si="0"/>
        <v>0.54749999999999999</v>
      </c>
      <c r="J38" s="38">
        <v>393</v>
      </c>
      <c r="K38" s="39">
        <f t="shared" si="1"/>
        <v>0.32750000000000001</v>
      </c>
      <c r="L38" s="38">
        <v>125</v>
      </c>
      <c r="M38" s="39">
        <f t="shared" si="2"/>
        <v>0.10416666666666667</v>
      </c>
      <c r="N38" s="38">
        <v>24</v>
      </c>
      <c r="O38" s="39">
        <f t="shared" si="3"/>
        <v>0.02</v>
      </c>
      <c r="P38" s="38">
        <v>1</v>
      </c>
      <c r="Q38" s="39">
        <f t="shared" si="4"/>
        <v>9.3984962406015032E-4</v>
      </c>
      <c r="R38" s="38">
        <v>68</v>
      </c>
      <c r="S38" s="39">
        <f t="shared" si="5"/>
        <v>5.6666666666666664E-2</v>
      </c>
      <c r="T38" s="7">
        <f t="shared" si="6"/>
        <v>1268</v>
      </c>
      <c r="U38" s="5">
        <v>1064</v>
      </c>
      <c r="V38" s="5">
        <f t="shared" si="7"/>
        <v>-204</v>
      </c>
      <c r="W38" s="59">
        <f t="shared" si="8"/>
        <v>1200</v>
      </c>
      <c r="X38" s="4"/>
      <c r="Y38" s="4"/>
    </row>
    <row r="39" spans="2:25" ht="12.75" customHeight="1" x14ac:dyDescent="0.25">
      <c r="B39" s="31" t="s">
        <v>95</v>
      </c>
      <c r="C39" s="34">
        <v>27</v>
      </c>
      <c r="D39" s="135" t="s">
        <v>67</v>
      </c>
      <c r="E39" s="136"/>
      <c r="F39" s="136"/>
      <c r="G39" s="136"/>
      <c r="H39" s="38">
        <v>744</v>
      </c>
      <c r="I39" s="39">
        <f t="shared" si="0"/>
        <v>0.62</v>
      </c>
      <c r="J39" s="38">
        <v>289</v>
      </c>
      <c r="K39" s="39">
        <f t="shared" si="1"/>
        <v>0.24083333333333334</v>
      </c>
      <c r="L39" s="38">
        <v>135</v>
      </c>
      <c r="M39" s="39">
        <f t="shared" si="2"/>
        <v>0.1125</v>
      </c>
      <c r="N39" s="38">
        <v>30</v>
      </c>
      <c r="O39" s="39">
        <f t="shared" si="3"/>
        <v>2.5000000000000001E-2</v>
      </c>
      <c r="P39" s="38">
        <v>2</v>
      </c>
      <c r="Q39" s="39">
        <f t="shared" si="4"/>
        <v>1.8796992481203006E-3</v>
      </c>
      <c r="R39" s="38">
        <v>94</v>
      </c>
      <c r="S39" s="39">
        <f t="shared" si="5"/>
        <v>7.8333333333333338E-2</v>
      </c>
      <c r="T39" s="7">
        <f t="shared" si="6"/>
        <v>1294</v>
      </c>
      <c r="U39" s="5">
        <v>1064</v>
      </c>
      <c r="V39" s="5">
        <f t="shared" si="7"/>
        <v>-230</v>
      </c>
      <c r="W39" s="59">
        <f t="shared" si="8"/>
        <v>1200</v>
      </c>
      <c r="X39" s="4"/>
      <c r="Y39" s="4"/>
    </row>
    <row r="40" spans="2:25" x14ac:dyDescent="0.25">
      <c r="B40" s="31" t="s">
        <v>91</v>
      </c>
      <c r="C40" s="34">
        <v>28</v>
      </c>
      <c r="D40" s="135" t="s">
        <v>68</v>
      </c>
      <c r="E40" s="136"/>
      <c r="F40" s="136"/>
      <c r="G40" s="136"/>
      <c r="H40" s="38">
        <v>577</v>
      </c>
      <c r="I40" s="39">
        <f t="shared" si="0"/>
        <v>0.48083333333333333</v>
      </c>
      <c r="J40" s="38">
        <v>358</v>
      </c>
      <c r="K40" s="39">
        <f t="shared" si="1"/>
        <v>0.29833333333333334</v>
      </c>
      <c r="L40" s="38">
        <v>206</v>
      </c>
      <c r="M40" s="39">
        <f t="shared" si="2"/>
        <v>0.17166666666666666</v>
      </c>
      <c r="N40" s="38">
        <v>34</v>
      </c>
      <c r="O40" s="39">
        <f t="shared" si="3"/>
        <v>2.8333333333333332E-2</v>
      </c>
      <c r="P40" s="38">
        <v>25</v>
      </c>
      <c r="Q40" s="39">
        <f t="shared" si="4"/>
        <v>2.3496240601503758E-2</v>
      </c>
      <c r="R40" s="38">
        <v>87</v>
      </c>
      <c r="S40" s="39">
        <f t="shared" si="5"/>
        <v>7.2499999999999995E-2</v>
      </c>
      <c r="T40" s="7">
        <f t="shared" si="6"/>
        <v>1287</v>
      </c>
      <c r="U40" s="5">
        <v>1064</v>
      </c>
      <c r="V40" s="5">
        <f t="shared" si="7"/>
        <v>-223</v>
      </c>
      <c r="W40" s="59">
        <f t="shared" si="8"/>
        <v>1200</v>
      </c>
      <c r="X40" s="4"/>
      <c r="Y40" s="4"/>
    </row>
    <row r="41" spans="2:25" ht="30.75" customHeight="1" x14ac:dyDescent="0.25">
      <c r="B41" s="31" t="s">
        <v>91</v>
      </c>
      <c r="C41" s="34">
        <v>29</v>
      </c>
      <c r="D41" s="135" t="s">
        <v>69</v>
      </c>
      <c r="E41" s="136"/>
      <c r="F41" s="136"/>
      <c r="G41" s="136"/>
      <c r="H41" s="38">
        <v>488</v>
      </c>
      <c r="I41" s="39">
        <f t="shared" si="0"/>
        <v>0.40666666666666668</v>
      </c>
      <c r="J41" s="38">
        <v>354</v>
      </c>
      <c r="K41" s="39">
        <f t="shared" si="1"/>
        <v>0.29499999999999998</v>
      </c>
      <c r="L41" s="38">
        <v>212</v>
      </c>
      <c r="M41" s="39">
        <f t="shared" si="2"/>
        <v>0.17666666666666667</v>
      </c>
      <c r="N41" s="38">
        <v>78</v>
      </c>
      <c r="O41" s="39">
        <f t="shared" si="3"/>
        <v>6.5000000000000002E-2</v>
      </c>
      <c r="P41" s="38">
        <v>68</v>
      </c>
      <c r="Q41" s="39">
        <f t="shared" si="4"/>
        <v>6.3909774436090222E-2</v>
      </c>
      <c r="R41" s="38">
        <v>86</v>
      </c>
      <c r="S41" s="39">
        <f t="shared" si="5"/>
        <v>7.166666666666667E-2</v>
      </c>
      <c r="T41" s="7">
        <f t="shared" si="6"/>
        <v>1286</v>
      </c>
      <c r="U41" s="5">
        <v>1064</v>
      </c>
      <c r="V41" s="5">
        <f t="shared" si="7"/>
        <v>-222</v>
      </c>
      <c r="W41" s="59">
        <f t="shared" si="8"/>
        <v>1200</v>
      </c>
      <c r="X41" s="4"/>
      <c r="Y41" s="4"/>
    </row>
    <row r="42" spans="2:25" ht="24" customHeight="1" x14ac:dyDescent="0.25">
      <c r="B42" s="31" t="s">
        <v>91</v>
      </c>
      <c r="C42" s="34">
        <v>30</v>
      </c>
      <c r="D42" s="135" t="s">
        <v>70</v>
      </c>
      <c r="E42" s="136"/>
      <c r="F42" s="136"/>
      <c r="G42" s="136"/>
      <c r="H42" s="38">
        <v>527</v>
      </c>
      <c r="I42" s="39">
        <f t="shared" si="0"/>
        <v>0.43916666666666665</v>
      </c>
      <c r="J42" s="38">
        <v>380</v>
      </c>
      <c r="K42" s="39">
        <f t="shared" si="1"/>
        <v>0.31666666666666665</v>
      </c>
      <c r="L42" s="38">
        <v>175</v>
      </c>
      <c r="M42" s="39">
        <f t="shared" si="2"/>
        <v>0.14583333333333334</v>
      </c>
      <c r="N42" s="38">
        <v>68</v>
      </c>
      <c r="O42" s="39">
        <f t="shared" si="3"/>
        <v>5.6666666666666664E-2</v>
      </c>
      <c r="P42" s="38">
        <v>50</v>
      </c>
      <c r="Q42" s="39">
        <f t="shared" si="4"/>
        <v>4.6992481203007516E-2</v>
      </c>
      <c r="R42" s="38">
        <v>4</v>
      </c>
      <c r="S42" s="39">
        <f t="shared" si="5"/>
        <v>3.3333333333333335E-3</v>
      </c>
      <c r="T42" s="7">
        <f t="shared" si="6"/>
        <v>1204</v>
      </c>
      <c r="U42" s="5">
        <v>1064</v>
      </c>
      <c r="V42" s="5">
        <f t="shared" si="7"/>
        <v>-140</v>
      </c>
      <c r="W42" s="59">
        <f t="shared" si="8"/>
        <v>1200</v>
      </c>
      <c r="X42" s="4"/>
      <c r="Y42" s="4"/>
    </row>
    <row r="43" spans="2:25" ht="24" customHeight="1" x14ac:dyDescent="0.25">
      <c r="B43" s="31" t="s">
        <v>91</v>
      </c>
      <c r="C43" s="34">
        <v>31</v>
      </c>
      <c r="D43" s="135" t="s">
        <v>71</v>
      </c>
      <c r="E43" s="136"/>
      <c r="F43" s="136"/>
      <c r="G43" s="136"/>
      <c r="H43" s="38">
        <v>574</v>
      </c>
      <c r="I43" s="39">
        <f t="shared" si="0"/>
        <v>0.47833333333333333</v>
      </c>
      <c r="J43" s="38">
        <v>389</v>
      </c>
      <c r="K43" s="39">
        <f t="shared" si="1"/>
        <v>0.32416666666666666</v>
      </c>
      <c r="L43" s="38">
        <v>166</v>
      </c>
      <c r="M43" s="39">
        <f t="shared" si="2"/>
        <v>0.13833333333333334</v>
      </c>
      <c r="N43" s="38">
        <v>55</v>
      </c>
      <c r="O43" s="39">
        <f t="shared" si="3"/>
        <v>4.583333333333333E-2</v>
      </c>
      <c r="P43" s="38">
        <v>16</v>
      </c>
      <c r="Q43" s="39">
        <f t="shared" si="4"/>
        <v>1.5037593984962405E-2</v>
      </c>
      <c r="R43" s="38">
        <v>0</v>
      </c>
      <c r="S43" s="39">
        <f t="shared" si="5"/>
        <v>0</v>
      </c>
      <c r="T43" s="7">
        <f t="shared" si="6"/>
        <v>1200</v>
      </c>
      <c r="U43" s="5">
        <v>1064</v>
      </c>
      <c r="V43" s="5">
        <f t="shared" si="7"/>
        <v>-136</v>
      </c>
      <c r="W43" s="59">
        <f t="shared" si="8"/>
        <v>1200</v>
      </c>
      <c r="X43" s="4"/>
      <c r="Y43" s="4"/>
    </row>
    <row r="44" spans="2:25" ht="29.25" customHeight="1" x14ac:dyDescent="0.25">
      <c r="B44" s="31" t="s">
        <v>91</v>
      </c>
      <c r="C44" s="34">
        <v>32</v>
      </c>
      <c r="D44" s="135" t="s">
        <v>72</v>
      </c>
      <c r="E44" s="136"/>
      <c r="F44" s="136"/>
      <c r="G44" s="136"/>
      <c r="H44" s="38">
        <v>600</v>
      </c>
      <c r="I44" s="39">
        <f t="shared" si="0"/>
        <v>0.5</v>
      </c>
      <c r="J44" s="38">
        <v>386</v>
      </c>
      <c r="K44" s="39">
        <f t="shared" si="1"/>
        <v>0.32166666666666666</v>
      </c>
      <c r="L44" s="38">
        <v>164</v>
      </c>
      <c r="M44" s="39">
        <f t="shared" si="2"/>
        <v>0.13666666666666666</v>
      </c>
      <c r="N44" s="38">
        <v>42</v>
      </c>
      <c r="O44" s="39">
        <f t="shared" si="3"/>
        <v>3.5000000000000003E-2</v>
      </c>
      <c r="P44" s="38">
        <v>8</v>
      </c>
      <c r="Q44" s="39">
        <f t="shared" si="4"/>
        <v>7.5187969924812026E-3</v>
      </c>
      <c r="R44" s="38">
        <v>0</v>
      </c>
      <c r="S44" s="39">
        <f t="shared" si="5"/>
        <v>0</v>
      </c>
      <c r="T44" s="7">
        <f t="shared" si="6"/>
        <v>1200</v>
      </c>
      <c r="U44" s="5">
        <v>1064</v>
      </c>
      <c r="V44" s="5">
        <f t="shared" si="7"/>
        <v>-136</v>
      </c>
      <c r="W44" s="59">
        <f t="shared" si="8"/>
        <v>1200</v>
      </c>
      <c r="X44" s="4"/>
      <c r="Y44" s="4"/>
    </row>
    <row r="45" spans="2:25" ht="31.5" customHeight="1" x14ac:dyDescent="0.25">
      <c r="B45" s="31" t="s">
        <v>91</v>
      </c>
      <c r="C45" s="34">
        <v>33</v>
      </c>
      <c r="D45" s="135" t="s">
        <v>73</v>
      </c>
      <c r="E45" s="136"/>
      <c r="F45" s="136"/>
      <c r="G45" s="136"/>
      <c r="H45" s="38">
        <v>658</v>
      </c>
      <c r="I45" s="39">
        <f t="shared" ref="I45:I76" si="9">H45/W45</f>
        <v>0.54833333333333334</v>
      </c>
      <c r="J45" s="38">
        <v>390</v>
      </c>
      <c r="K45" s="39">
        <f t="shared" ref="K45:K76" si="10">J45/W45</f>
        <v>0.32500000000000001</v>
      </c>
      <c r="L45" s="38">
        <v>131</v>
      </c>
      <c r="M45" s="39">
        <f t="shared" ref="M45:M76" si="11">L45/W45</f>
        <v>0.10916666666666666</v>
      </c>
      <c r="N45" s="38">
        <v>14</v>
      </c>
      <c r="O45" s="39">
        <f t="shared" ref="O45:O76" si="12">N45/W45</f>
        <v>1.1666666666666667E-2</v>
      </c>
      <c r="P45" s="38">
        <v>7</v>
      </c>
      <c r="Q45" s="39">
        <f t="shared" ref="Q45:Q76" si="13">P45/U45</f>
        <v>6.5789473684210523E-3</v>
      </c>
      <c r="R45" s="38">
        <v>5</v>
      </c>
      <c r="S45" s="39">
        <f t="shared" ref="S45:S76" si="14">R45/W45</f>
        <v>4.1666666666666666E-3</v>
      </c>
      <c r="T45" s="7">
        <f t="shared" ref="T45:T65" si="15">H45+J45+L45+N45+P45+R45</f>
        <v>1205</v>
      </c>
      <c r="U45" s="5">
        <v>1064</v>
      </c>
      <c r="V45" s="5">
        <f t="shared" si="7"/>
        <v>-141</v>
      </c>
      <c r="W45" s="59">
        <f t="shared" ref="W45:W65" si="16">H45+J45+L45+N45+P45</f>
        <v>1200</v>
      </c>
      <c r="X45" s="4"/>
      <c r="Y45" s="4"/>
    </row>
    <row r="46" spans="2:25" ht="44.25" customHeight="1" x14ac:dyDescent="0.25">
      <c r="B46" s="31" t="s">
        <v>91</v>
      </c>
      <c r="C46" s="34">
        <v>34</v>
      </c>
      <c r="D46" s="135" t="s">
        <v>74</v>
      </c>
      <c r="E46" s="136"/>
      <c r="F46" s="136"/>
      <c r="G46" s="136"/>
      <c r="H46" s="38">
        <v>606</v>
      </c>
      <c r="I46" s="39">
        <f t="shared" si="9"/>
        <v>0.505</v>
      </c>
      <c r="J46" s="38">
        <v>399</v>
      </c>
      <c r="K46" s="39">
        <f t="shared" si="10"/>
        <v>0.33250000000000002</v>
      </c>
      <c r="L46" s="38">
        <v>162</v>
      </c>
      <c r="M46" s="39">
        <f t="shared" si="11"/>
        <v>0.13500000000000001</v>
      </c>
      <c r="N46" s="38">
        <v>30</v>
      </c>
      <c r="O46" s="39">
        <f t="shared" si="12"/>
        <v>2.5000000000000001E-2</v>
      </c>
      <c r="P46" s="38">
        <v>3</v>
      </c>
      <c r="Q46" s="39">
        <f t="shared" si="13"/>
        <v>2.819548872180451E-3</v>
      </c>
      <c r="R46" s="38">
        <v>29</v>
      </c>
      <c r="S46" s="39">
        <f t="shared" si="14"/>
        <v>2.4166666666666666E-2</v>
      </c>
      <c r="T46" s="7">
        <f t="shared" si="15"/>
        <v>1229</v>
      </c>
      <c r="U46" s="5">
        <v>1064</v>
      </c>
      <c r="V46" s="5">
        <f t="shared" si="7"/>
        <v>-165</v>
      </c>
      <c r="W46" s="59">
        <f t="shared" si="16"/>
        <v>1200</v>
      </c>
      <c r="X46" s="4"/>
      <c r="Y46" s="4"/>
    </row>
    <row r="47" spans="2:25" ht="45" customHeight="1" x14ac:dyDescent="0.25">
      <c r="B47" s="31" t="s">
        <v>91</v>
      </c>
      <c r="C47" s="34">
        <v>35</v>
      </c>
      <c r="D47" s="135" t="s">
        <v>75</v>
      </c>
      <c r="E47" s="136"/>
      <c r="F47" s="136"/>
      <c r="G47" s="136"/>
      <c r="H47" s="38">
        <v>644</v>
      </c>
      <c r="I47" s="39">
        <f t="shared" si="9"/>
        <v>0.53666666666666663</v>
      </c>
      <c r="J47" s="38">
        <v>333</v>
      </c>
      <c r="K47" s="39">
        <f t="shared" si="10"/>
        <v>0.27750000000000002</v>
      </c>
      <c r="L47" s="38">
        <v>165</v>
      </c>
      <c r="M47" s="39">
        <f t="shared" si="11"/>
        <v>0.13750000000000001</v>
      </c>
      <c r="N47" s="38">
        <v>42</v>
      </c>
      <c r="O47" s="39">
        <f t="shared" si="12"/>
        <v>3.5000000000000003E-2</v>
      </c>
      <c r="P47" s="38">
        <v>16</v>
      </c>
      <c r="Q47" s="39">
        <f t="shared" si="13"/>
        <v>1.5037593984962405E-2</v>
      </c>
      <c r="R47" s="38">
        <v>86</v>
      </c>
      <c r="S47" s="39">
        <f t="shared" si="14"/>
        <v>7.166666666666667E-2</v>
      </c>
      <c r="T47" s="7">
        <f t="shared" si="15"/>
        <v>1286</v>
      </c>
      <c r="U47" s="5">
        <v>1064</v>
      </c>
      <c r="V47" s="5">
        <f t="shared" si="7"/>
        <v>-222</v>
      </c>
      <c r="W47" s="59">
        <f t="shared" si="16"/>
        <v>1200</v>
      </c>
      <c r="X47" s="4"/>
      <c r="Y47" s="4"/>
    </row>
    <row r="48" spans="2:25" ht="27" customHeight="1" x14ac:dyDescent="0.25">
      <c r="B48" s="31" t="s">
        <v>98</v>
      </c>
      <c r="C48" s="34">
        <v>36</v>
      </c>
      <c r="D48" s="135" t="s">
        <v>76</v>
      </c>
      <c r="E48" s="136"/>
      <c r="F48" s="136"/>
      <c r="G48" s="136"/>
      <c r="H48" s="38">
        <v>600</v>
      </c>
      <c r="I48" s="39">
        <f t="shared" si="9"/>
        <v>0.5</v>
      </c>
      <c r="J48" s="38">
        <v>384</v>
      </c>
      <c r="K48" s="39">
        <f t="shared" si="10"/>
        <v>0.32</v>
      </c>
      <c r="L48" s="38">
        <v>169</v>
      </c>
      <c r="M48" s="39">
        <f t="shared" si="11"/>
        <v>0.14083333333333334</v>
      </c>
      <c r="N48" s="38">
        <v>29</v>
      </c>
      <c r="O48" s="39">
        <f t="shared" si="12"/>
        <v>2.4166666666666666E-2</v>
      </c>
      <c r="P48" s="38">
        <v>18</v>
      </c>
      <c r="Q48" s="39">
        <f t="shared" si="13"/>
        <v>1.6917293233082706E-2</v>
      </c>
      <c r="R48" s="38">
        <v>51</v>
      </c>
      <c r="S48" s="39">
        <f t="shared" si="14"/>
        <v>4.2500000000000003E-2</v>
      </c>
      <c r="T48" s="7">
        <f t="shared" si="15"/>
        <v>1251</v>
      </c>
      <c r="U48" s="5">
        <v>1064</v>
      </c>
      <c r="V48" s="5">
        <f t="shared" si="7"/>
        <v>-187</v>
      </c>
      <c r="W48" s="59">
        <f t="shared" si="16"/>
        <v>1200</v>
      </c>
      <c r="X48" s="4"/>
      <c r="Y48" s="4"/>
    </row>
    <row r="49" spans="2:25" ht="27.75" customHeight="1" x14ac:dyDescent="0.25">
      <c r="B49" s="31" t="s">
        <v>97</v>
      </c>
      <c r="C49" s="34">
        <v>37</v>
      </c>
      <c r="D49" s="135" t="s">
        <v>78</v>
      </c>
      <c r="E49" s="136"/>
      <c r="F49" s="136"/>
      <c r="G49" s="136"/>
      <c r="H49" s="38">
        <v>602</v>
      </c>
      <c r="I49" s="39">
        <f t="shared" si="9"/>
        <v>0.50166666666666671</v>
      </c>
      <c r="J49" s="38">
        <v>328</v>
      </c>
      <c r="K49" s="39">
        <f t="shared" si="10"/>
        <v>0.27333333333333332</v>
      </c>
      <c r="L49" s="38">
        <v>230</v>
      </c>
      <c r="M49" s="39">
        <f t="shared" si="11"/>
        <v>0.19166666666666668</v>
      </c>
      <c r="N49" s="38">
        <v>22</v>
      </c>
      <c r="O49" s="39">
        <f t="shared" si="12"/>
        <v>1.8333333333333333E-2</v>
      </c>
      <c r="P49" s="38">
        <v>18</v>
      </c>
      <c r="Q49" s="39">
        <f t="shared" si="13"/>
        <v>1.6917293233082706E-2</v>
      </c>
      <c r="R49" s="38">
        <v>15</v>
      </c>
      <c r="S49" s="39">
        <f t="shared" si="14"/>
        <v>1.2500000000000001E-2</v>
      </c>
      <c r="T49" s="7">
        <f t="shared" si="15"/>
        <v>1215</v>
      </c>
      <c r="U49" s="5">
        <v>1064</v>
      </c>
      <c r="V49" s="5">
        <f t="shared" si="7"/>
        <v>-151</v>
      </c>
      <c r="W49" s="59">
        <f t="shared" si="16"/>
        <v>1200</v>
      </c>
      <c r="X49" s="4"/>
      <c r="Y49" s="4"/>
    </row>
    <row r="50" spans="2:25" ht="39.75" customHeight="1" x14ac:dyDescent="0.25">
      <c r="B50" s="31" t="s">
        <v>91</v>
      </c>
      <c r="C50" s="34">
        <v>38</v>
      </c>
      <c r="D50" s="135" t="s">
        <v>77</v>
      </c>
      <c r="E50" s="136"/>
      <c r="F50" s="136"/>
      <c r="G50" s="136"/>
      <c r="H50" s="38">
        <v>661</v>
      </c>
      <c r="I50" s="39">
        <f t="shared" si="9"/>
        <v>0.55083333333333329</v>
      </c>
      <c r="J50" s="38">
        <v>386</v>
      </c>
      <c r="K50" s="39">
        <f t="shared" si="10"/>
        <v>0.32166666666666666</v>
      </c>
      <c r="L50" s="38">
        <v>125</v>
      </c>
      <c r="M50" s="39">
        <f t="shared" si="11"/>
        <v>0.10416666666666667</v>
      </c>
      <c r="N50" s="38">
        <v>17</v>
      </c>
      <c r="O50" s="39">
        <f t="shared" si="12"/>
        <v>1.4166666666666666E-2</v>
      </c>
      <c r="P50" s="38">
        <v>11</v>
      </c>
      <c r="Q50" s="39">
        <f t="shared" si="13"/>
        <v>1.0338345864661654E-2</v>
      </c>
      <c r="R50" s="38">
        <v>9</v>
      </c>
      <c r="S50" s="39">
        <f t="shared" si="14"/>
        <v>7.4999999999999997E-3</v>
      </c>
      <c r="T50" s="7">
        <f t="shared" si="15"/>
        <v>1209</v>
      </c>
      <c r="U50" s="5">
        <v>1064</v>
      </c>
      <c r="V50" s="5">
        <f t="shared" si="7"/>
        <v>-145</v>
      </c>
      <c r="W50" s="59">
        <f t="shared" si="16"/>
        <v>1200</v>
      </c>
      <c r="X50" s="4"/>
      <c r="Y50" s="4"/>
    </row>
    <row r="51" spans="2:25" x14ac:dyDescent="0.25">
      <c r="B51" s="31" t="s">
        <v>92</v>
      </c>
      <c r="C51" s="34">
        <v>39</v>
      </c>
      <c r="D51" s="135" t="s">
        <v>79</v>
      </c>
      <c r="E51" s="136"/>
      <c r="F51" s="136"/>
      <c r="G51" s="136"/>
      <c r="H51" s="38">
        <v>495</v>
      </c>
      <c r="I51" s="39">
        <f t="shared" si="9"/>
        <v>0.41249999999999998</v>
      </c>
      <c r="J51" s="38">
        <v>406</v>
      </c>
      <c r="K51" s="39">
        <f t="shared" si="10"/>
        <v>0.33833333333333332</v>
      </c>
      <c r="L51" s="38">
        <v>220</v>
      </c>
      <c r="M51" s="39">
        <f t="shared" si="11"/>
        <v>0.18333333333333332</v>
      </c>
      <c r="N51" s="38">
        <v>52</v>
      </c>
      <c r="O51" s="39">
        <f t="shared" si="12"/>
        <v>4.3333333333333335E-2</v>
      </c>
      <c r="P51" s="38">
        <v>27</v>
      </c>
      <c r="Q51" s="39">
        <f t="shared" si="13"/>
        <v>2.5375939849624059E-2</v>
      </c>
      <c r="R51" s="38">
        <v>4</v>
      </c>
      <c r="S51" s="39">
        <f t="shared" si="14"/>
        <v>3.3333333333333335E-3</v>
      </c>
      <c r="T51" s="7">
        <f t="shared" si="15"/>
        <v>1204</v>
      </c>
      <c r="U51" s="5">
        <v>1064</v>
      </c>
      <c r="V51" s="5">
        <f t="shared" si="7"/>
        <v>-140</v>
      </c>
      <c r="W51" s="59">
        <f t="shared" si="16"/>
        <v>1200</v>
      </c>
      <c r="X51" s="4"/>
      <c r="Y51" s="4"/>
    </row>
    <row r="52" spans="2:25" ht="29.25" customHeight="1" x14ac:dyDescent="0.25">
      <c r="B52" s="31" t="s">
        <v>92</v>
      </c>
      <c r="C52" s="34">
        <v>40</v>
      </c>
      <c r="D52" s="135" t="s">
        <v>80</v>
      </c>
      <c r="E52" s="136"/>
      <c r="F52" s="136"/>
      <c r="G52" s="136"/>
      <c r="H52" s="38">
        <v>686</v>
      </c>
      <c r="I52" s="39">
        <f t="shared" si="9"/>
        <v>0.57166666666666666</v>
      </c>
      <c r="J52" s="38">
        <v>384</v>
      </c>
      <c r="K52" s="39">
        <f t="shared" si="10"/>
        <v>0.32</v>
      </c>
      <c r="L52" s="38">
        <v>111</v>
      </c>
      <c r="M52" s="39">
        <f t="shared" si="11"/>
        <v>9.2499999999999999E-2</v>
      </c>
      <c r="N52" s="38">
        <v>8</v>
      </c>
      <c r="O52" s="39">
        <f t="shared" si="12"/>
        <v>6.6666666666666671E-3</v>
      </c>
      <c r="P52" s="38">
        <v>11</v>
      </c>
      <c r="Q52" s="39">
        <f t="shared" si="13"/>
        <v>1.0338345864661654E-2</v>
      </c>
      <c r="R52" s="38">
        <v>14</v>
      </c>
      <c r="S52" s="39">
        <f t="shared" si="14"/>
        <v>1.1666666666666667E-2</v>
      </c>
      <c r="T52" s="7">
        <f t="shared" si="15"/>
        <v>1214</v>
      </c>
      <c r="U52" s="5">
        <v>1064</v>
      </c>
      <c r="V52" s="5">
        <f t="shared" si="7"/>
        <v>-150</v>
      </c>
      <c r="W52" s="59">
        <f t="shared" si="16"/>
        <v>1200</v>
      </c>
      <c r="X52" s="4"/>
      <c r="Y52" s="4"/>
    </row>
    <row r="53" spans="2:25" x14ac:dyDescent="0.25">
      <c r="B53" s="31" t="s">
        <v>99</v>
      </c>
      <c r="C53" s="34">
        <v>41</v>
      </c>
      <c r="D53" s="135" t="s">
        <v>100</v>
      </c>
      <c r="E53" s="136"/>
      <c r="F53" s="136"/>
      <c r="G53" s="136"/>
      <c r="H53" s="38">
        <v>642</v>
      </c>
      <c r="I53" s="39">
        <f t="shared" si="9"/>
        <v>0.53500000000000003</v>
      </c>
      <c r="J53" s="38">
        <v>368</v>
      </c>
      <c r="K53" s="39">
        <f t="shared" si="10"/>
        <v>0.30666666666666664</v>
      </c>
      <c r="L53" s="38">
        <v>149</v>
      </c>
      <c r="M53" s="39">
        <f t="shared" si="11"/>
        <v>0.12416666666666666</v>
      </c>
      <c r="N53" s="38">
        <v>25</v>
      </c>
      <c r="O53" s="39">
        <f t="shared" si="12"/>
        <v>2.0833333333333332E-2</v>
      </c>
      <c r="P53" s="38">
        <v>16</v>
      </c>
      <c r="Q53" s="39">
        <f t="shared" si="13"/>
        <v>1.5037593984962405E-2</v>
      </c>
      <c r="R53" s="38">
        <v>1</v>
      </c>
      <c r="S53" s="39">
        <f t="shared" si="14"/>
        <v>8.3333333333333339E-4</v>
      </c>
      <c r="T53" s="7">
        <f t="shared" si="15"/>
        <v>1201</v>
      </c>
      <c r="U53" s="5">
        <v>1064</v>
      </c>
      <c r="V53" s="5">
        <f t="shared" si="7"/>
        <v>-137</v>
      </c>
      <c r="W53" s="59">
        <f t="shared" si="16"/>
        <v>1200</v>
      </c>
      <c r="X53" s="4"/>
      <c r="Y53" s="4"/>
    </row>
    <row r="54" spans="2:25" x14ac:dyDescent="0.25">
      <c r="B54" s="31" t="s">
        <v>99</v>
      </c>
      <c r="C54" s="34">
        <v>42</v>
      </c>
      <c r="D54" s="135" t="s">
        <v>101</v>
      </c>
      <c r="E54" s="136"/>
      <c r="F54" s="136"/>
      <c r="G54" s="136"/>
      <c r="H54" s="38">
        <v>782</v>
      </c>
      <c r="I54" s="39">
        <f t="shared" si="9"/>
        <v>0.65166666666666662</v>
      </c>
      <c r="J54" s="38">
        <v>276</v>
      </c>
      <c r="K54" s="39">
        <f t="shared" si="10"/>
        <v>0.23</v>
      </c>
      <c r="L54" s="38">
        <v>107</v>
      </c>
      <c r="M54" s="39">
        <f t="shared" si="11"/>
        <v>8.9166666666666672E-2</v>
      </c>
      <c r="N54" s="38">
        <v>16</v>
      </c>
      <c r="O54" s="39">
        <f t="shared" si="12"/>
        <v>1.3333333333333334E-2</v>
      </c>
      <c r="P54" s="38">
        <v>19</v>
      </c>
      <c r="Q54" s="39">
        <f t="shared" si="13"/>
        <v>1.7857142857142856E-2</v>
      </c>
      <c r="R54" s="38">
        <v>2</v>
      </c>
      <c r="S54" s="39">
        <f t="shared" si="14"/>
        <v>1.6666666666666668E-3</v>
      </c>
      <c r="T54" s="7">
        <f t="shared" si="15"/>
        <v>1202</v>
      </c>
      <c r="U54" s="5">
        <v>1064</v>
      </c>
      <c r="V54" s="5">
        <f t="shared" si="7"/>
        <v>-138</v>
      </c>
      <c r="W54" s="59">
        <f t="shared" si="16"/>
        <v>1200</v>
      </c>
      <c r="X54" s="4"/>
      <c r="Y54" s="4"/>
    </row>
    <row r="55" spans="2:25" x14ac:dyDescent="0.25">
      <c r="B55" s="31" t="s">
        <v>93</v>
      </c>
      <c r="C55" s="34">
        <v>43</v>
      </c>
      <c r="D55" s="135" t="s">
        <v>102</v>
      </c>
      <c r="E55" s="136"/>
      <c r="F55" s="136"/>
      <c r="G55" s="136"/>
      <c r="H55" s="38">
        <v>482</v>
      </c>
      <c r="I55" s="39">
        <f t="shared" si="9"/>
        <v>0.40166666666666667</v>
      </c>
      <c r="J55" s="38">
        <v>417</v>
      </c>
      <c r="K55" s="39">
        <f t="shared" si="10"/>
        <v>0.34749999999999998</v>
      </c>
      <c r="L55" s="38">
        <v>236</v>
      </c>
      <c r="M55" s="39">
        <f t="shared" si="11"/>
        <v>0.19666666666666666</v>
      </c>
      <c r="N55" s="38">
        <v>44</v>
      </c>
      <c r="O55" s="39">
        <f t="shared" si="12"/>
        <v>3.6666666666666667E-2</v>
      </c>
      <c r="P55" s="38">
        <v>21</v>
      </c>
      <c r="Q55" s="39">
        <f t="shared" si="13"/>
        <v>1.9736842105263157E-2</v>
      </c>
      <c r="R55" s="38">
        <v>26</v>
      </c>
      <c r="S55" s="39">
        <f t="shared" si="14"/>
        <v>2.1666666666666667E-2</v>
      </c>
      <c r="T55" s="7">
        <f t="shared" si="15"/>
        <v>1226</v>
      </c>
      <c r="U55" s="5">
        <v>1064</v>
      </c>
      <c r="V55" s="5">
        <f t="shared" si="7"/>
        <v>-162</v>
      </c>
      <c r="W55" s="59">
        <f t="shared" si="16"/>
        <v>1200</v>
      </c>
      <c r="X55" s="4"/>
      <c r="Y55" s="4"/>
    </row>
    <row r="56" spans="2:25" x14ac:dyDescent="0.25">
      <c r="B56" s="31" t="s">
        <v>93</v>
      </c>
      <c r="C56" s="34">
        <v>44</v>
      </c>
      <c r="D56" s="135" t="s">
        <v>103</v>
      </c>
      <c r="E56" s="136"/>
      <c r="F56" s="136"/>
      <c r="G56" s="136"/>
      <c r="H56" s="38">
        <v>537</v>
      </c>
      <c r="I56" s="39">
        <f t="shared" si="9"/>
        <v>0.44750000000000001</v>
      </c>
      <c r="J56" s="38">
        <v>372</v>
      </c>
      <c r="K56" s="39">
        <f t="shared" si="10"/>
        <v>0.31</v>
      </c>
      <c r="L56" s="38">
        <v>195</v>
      </c>
      <c r="M56" s="39">
        <f t="shared" si="11"/>
        <v>0.16250000000000001</v>
      </c>
      <c r="N56" s="38">
        <v>65</v>
      </c>
      <c r="O56" s="39">
        <f t="shared" si="12"/>
        <v>5.4166666666666669E-2</v>
      </c>
      <c r="P56" s="38">
        <v>31</v>
      </c>
      <c r="Q56" s="39">
        <f t="shared" si="13"/>
        <v>2.913533834586466E-2</v>
      </c>
      <c r="R56" s="38">
        <v>92</v>
      </c>
      <c r="S56" s="39">
        <f t="shared" si="14"/>
        <v>7.6666666666666661E-2</v>
      </c>
      <c r="T56" s="7">
        <f t="shared" si="15"/>
        <v>1292</v>
      </c>
      <c r="U56" s="5">
        <v>1064</v>
      </c>
      <c r="V56" s="5">
        <f t="shared" si="7"/>
        <v>-228</v>
      </c>
      <c r="W56" s="59">
        <f t="shared" si="16"/>
        <v>1200</v>
      </c>
      <c r="X56" s="4"/>
      <c r="Y56" s="4"/>
    </row>
    <row r="57" spans="2:25" x14ac:dyDescent="0.25">
      <c r="B57" s="31" t="s">
        <v>93</v>
      </c>
      <c r="C57" s="34">
        <v>45</v>
      </c>
      <c r="D57" s="135" t="s">
        <v>104</v>
      </c>
      <c r="E57" s="136"/>
      <c r="F57" s="136"/>
      <c r="G57" s="136"/>
      <c r="H57" s="38">
        <v>554</v>
      </c>
      <c r="I57" s="39">
        <f t="shared" si="9"/>
        <v>0.46166666666666667</v>
      </c>
      <c r="J57" s="38">
        <v>403</v>
      </c>
      <c r="K57" s="39">
        <f t="shared" si="10"/>
        <v>0.33583333333333332</v>
      </c>
      <c r="L57" s="38">
        <v>189</v>
      </c>
      <c r="M57" s="39">
        <f t="shared" si="11"/>
        <v>0.1575</v>
      </c>
      <c r="N57" s="38">
        <v>28</v>
      </c>
      <c r="O57" s="39">
        <f t="shared" si="12"/>
        <v>2.3333333333333334E-2</v>
      </c>
      <c r="P57" s="38">
        <v>26</v>
      </c>
      <c r="Q57" s="39">
        <f t="shared" si="13"/>
        <v>2.4436090225563908E-2</v>
      </c>
      <c r="R57" s="38">
        <v>86</v>
      </c>
      <c r="S57" s="39">
        <f t="shared" si="14"/>
        <v>7.166666666666667E-2</v>
      </c>
      <c r="T57" s="7">
        <f t="shared" si="15"/>
        <v>1286</v>
      </c>
      <c r="U57" s="5">
        <v>1064</v>
      </c>
      <c r="V57" s="5">
        <f t="shared" si="7"/>
        <v>-222</v>
      </c>
      <c r="W57" s="59">
        <f t="shared" si="16"/>
        <v>1200</v>
      </c>
      <c r="X57" s="4"/>
      <c r="Y57" s="4"/>
    </row>
    <row r="58" spans="2:25" x14ac:dyDescent="0.25">
      <c r="B58" s="31" t="s">
        <v>93</v>
      </c>
      <c r="C58" s="34">
        <v>46</v>
      </c>
      <c r="D58" s="135" t="s">
        <v>105</v>
      </c>
      <c r="E58" s="136"/>
      <c r="F58" s="136"/>
      <c r="G58" s="136"/>
      <c r="H58" s="38">
        <v>600</v>
      </c>
      <c r="I58" s="39">
        <f t="shared" si="9"/>
        <v>0.5</v>
      </c>
      <c r="J58" s="38">
        <v>356</v>
      </c>
      <c r="K58" s="39">
        <f t="shared" si="10"/>
        <v>0.29666666666666669</v>
      </c>
      <c r="L58" s="38">
        <v>186</v>
      </c>
      <c r="M58" s="39">
        <f t="shared" si="11"/>
        <v>0.155</v>
      </c>
      <c r="N58" s="38">
        <v>39</v>
      </c>
      <c r="O58" s="39">
        <f t="shared" si="12"/>
        <v>3.2500000000000001E-2</v>
      </c>
      <c r="P58" s="38">
        <v>19</v>
      </c>
      <c r="Q58" s="39">
        <f t="shared" si="13"/>
        <v>1.7857142857142856E-2</v>
      </c>
      <c r="R58" s="38">
        <v>81</v>
      </c>
      <c r="S58" s="39">
        <f t="shared" si="14"/>
        <v>6.7500000000000004E-2</v>
      </c>
      <c r="T58" s="7">
        <f t="shared" si="15"/>
        <v>1281</v>
      </c>
      <c r="U58" s="5">
        <v>1064</v>
      </c>
      <c r="V58" s="5">
        <f t="shared" si="7"/>
        <v>-217</v>
      </c>
      <c r="W58" s="59">
        <f t="shared" si="16"/>
        <v>1200</v>
      </c>
      <c r="X58" s="4"/>
      <c r="Y58" s="4"/>
    </row>
    <row r="59" spans="2:25" x14ac:dyDescent="0.25">
      <c r="B59" s="31" t="s">
        <v>93</v>
      </c>
      <c r="C59" s="34">
        <v>47</v>
      </c>
      <c r="D59" s="135" t="s">
        <v>106</v>
      </c>
      <c r="E59" s="136"/>
      <c r="F59" s="136"/>
      <c r="G59" s="136"/>
      <c r="H59" s="38">
        <v>555</v>
      </c>
      <c r="I59" s="39">
        <f t="shared" si="9"/>
        <v>0.46250000000000002</v>
      </c>
      <c r="J59" s="38">
        <v>408</v>
      </c>
      <c r="K59" s="39">
        <f t="shared" si="10"/>
        <v>0.34</v>
      </c>
      <c r="L59" s="38">
        <v>185</v>
      </c>
      <c r="M59" s="39">
        <f t="shared" si="11"/>
        <v>0.15416666666666667</v>
      </c>
      <c r="N59" s="38">
        <v>30</v>
      </c>
      <c r="O59" s="39">
        <f t="shared" si="12"/>
        <v>2.5000000000000001E-2</v>
      </c>
      <c r="P59" s="38">
        <v>22</v>
      </c>
      <c r="Q59" s="39">
        <f t="shared" si="13"/>
        <v>2.0676691729323307E-2</v>
      </c>
      <c r="R59" s="38">
        <v>75</v>
      </c>
      <c r="S59" s="39">
        <f t="shared" si="14"/>
        <v>6.25E-2</v>
      </c>
      <c r="T59" s="7">
        <f t="shared" si="15"/>
        <v>1275</v>
      </c>
      <c r="U59" s="5">
        <v>1064</v>
      </c>
      <c r="V59" s="5">
        <f t="shared" si="7"/>
        <v>-211</v>
      </c>
      <c r="W59" s="59">
        <f t="shared" si="16"/>
        <v>1200</v>
      </c>
      <c r="X59" s="4"/>
      <c r="Y59" s="4"/>
    </row>
    <row r="60" spans="2:25" x14ac:dyDescent="0.25">
      <c r="B60" s="31" t="s">
        <v>107</v>
      </c>
      <c r="C60" s="34">
        <v>48</v>
      </c>
      <c r="D60" s="135" t="s">
        <v>88</v>
      </c>
      <c r="E60" s="136"/>
      <c r="F60" s="136"/>
      <c r="G60" s="136"/>
      <c r="H60" s="38">
        <v>581</v>
      </c>
      <c r="I60" s="39">
        <f t="shared" si="9"/>
        <v>0.48416666666666669</v>
      </c>
      <c r="J60" s="38">
        <v>419</v>
      </c>
      <c r="K60" s="39">
        <f t="shared" si="10"/>
        <v>0.34916666666666668</v>
      </c>
      <c r="L60" s="38">
        <v>136</v>
      </c>
      <c r="M60" s="39">
        <f t="shared" si="11"/>
        <v>0.11333333333333333</v>
      </c>
      <c r="N60" s="38">
        <v>53</v>
      </c>
      <c r="O60" s="39">
        <f t="shared" si="12"/>
        <v>4.4166666666666667E-2</v>
      </c>
      <c r="P60" s="38">
        <v>11</v>
      </c>
      <c r="Q60" s="39">
        <f t="shared" si="13"/>
        <v>1.0338345864661654E-2</v>
      </c>
      <c r="R60" s="38">
        <v>83</v>
      </c>
      <c r="S60" s="39">
        <f t="shared" si="14"/>
        <v>6.9166666666666668E-2</v>
      </c>
      <c r="T60" s="7">
        <f t="shared" si="15"/>
        <v>1283</v>
      </c>
      <c r="U60" s="5">
        <v>1064</v>
      </c>
      <c r="V60" s="5">
        <f t="shared" si="7"/>
        <v>-219</v>
      </c>
      <c r="W60" s="59">
        <f t="shared" si="16"/>
        <v>1200</v>
      </c>
      <c r="X60" s="4"/>
      <c r="Y60" s="4"/>
    </row>
    <row r="61" spans="2:25" x14ac:dyDescent="0.25">
      <c r="B61" s="31" t="s">
        <v>108</v>
      </c>
      <c r="C61" s="34">
        <v>49</v>
      </c>
      <c r="D61" s="135" t="s">
        <v>81</v>
      </c>
      <c r="E61" s="136"/>
      <c r="F61" s="136"/>
      <c r="G61" s="136"/>
      <c r="H61" s="38">
        <v>591</v>
      </c>
      <c r="I61" s="39">
        <f t="shared" si="9"/>
        <v>0.49249999999999999</v>
      </c>
      <c r="J61" s="38">
        <v>374</v>
      </c>
      <c r="K61" s="39">
        <f t="shared" si="10"/>
        <v>0.31166666666666665</v>
      </c>
      <c r="L61" s="38">
        <v>162</v>
      </c>
      <c r="M61" s="39">
        <f t="shared" si="11"/>
        <v>0.13500000000000001</v>
      </c>
      <c r="N61" s="38">
        <v>54</v>
      </c>
      <c r="O61" s="39">
        <f t="shared" si="12"/>
        <v>4.4999999999999998E-2</v>
      </c>
      <c r="P61" s="38">
        <v>19</v>
      </c>
      <c r="Q61" s="39">
        <f t="shared" si="13"/>
        <v>1.7857142857142856E-2</v>
      </c>
      <c r="R61" s="38">
        <v>69</v>
      </c>
      <c r="S61" s="39">
        <f t="shared" si="14"/>
        <v>5.7500000000000002E-2</v>
      </c>
      <c r="T61" s="7">
        <f t="shared" si="15"/>
        <v>1269</v>
      </c>
      <c r="U61" s="5">
        <v>1064</v>
      </c>
      <c r="V61" s="5">
        <f t="shared" si="7"/>
        <v>-205</v>
      </c>
      <c r="W61" s="59">
        <f t="shared" si="16"/>
        <v>1200</v>
      </c>
      <c r="X61" s="4"/>
      <c r="Y61" s="4"/>
    </row>
    <row r="62" spans="2:25" x14ac:dyDescent="0.25">
      <c r="B62" s="31" t="s">
        <v>94</v>
      </c>
      <c r="C62" s="34">
        <v>50</v>
      </c>
      <c r="D62" s="135" t="s">
        <v>109</v>
      </c>
      <c r="E62" s="136"/>
      <c r="F62" s="136"/>
      <c r="G62" s="136"/>
      <c r="H62" s="38">
        <v>675</v>
      </c>
      <c r="I62" s="39">
        <f t="shared" si="9"/>
        <v>0.5625</v>
      </c>
      <c r="J62" s="38">
        <v>390</v>
      </c>
      <c r="K62" s="39">
        <f t="shared" si="10"/>
        <v>0.32500000000000001</v>
      </c>
      <c r="L62" s="38">
        <v>112</v>
      </c>
      <c r="M62" s="39">
        <f t="shared" si="11"/>
        <v>9.3333333333333338E-2</v>
      </c>
      <c r="N62" s="38">
        <v>17</v>
      </c>
      <c r="O62" s="39">
        <f t="shared" si="12"/>
        <v>1.4166666666666666E-2</v>
      </c>
      <c r="P62" s="38">
        <v>6</v>
      </c>
      <c r="Q62" s="39">
        <f t="shared" si="13"/>
        <v>5.6390977443609019E-3</v>
      </c>
      <c r="R62" s="38">
        <v>6</v>
      </c>
      <c r="S62" s="39">
        <f t="shared" si="14"/>
        <v>5.0000000000000001E-3</v>
      </c>
      <c r="T62" s="7">
        <f t="shared" si="15"/>
        <v>1206</v>
      </c>
      <c r="U62" s="5">
        <v>1064</v>
      </c>
      <c r="V62" s="5">
        <f t="shared" si="7"/>
        <v>-142</v>
      </c>
      <c r="W62" s="59">
        <f t="shared" si="16"/>
        <v>1200</v>
      </c>
      <c r="X62" s="4"/>
      <c r="Y62" s="4"/>
    </row>
    <row r="63" spans="2:25" x14ac:dyDescent="0.25">
      <c r="B63" s="31" t="s">
        <v>99</v>
      </c>
      <c r="C63" s="34">
        <v>51</v>
      </c>
      <c r="D63" s="135" t="s">
        <v>82</v>
      </c>
      <c r="E63" s="136"/>
      <c r="F63" s="136"/>
      <c r="G63" s="136"/>
      <c r="H63" s="38">
        <v>542</v>
      </c>
      <c r="I63" s="39">
        <f t="shared" si="9"/>
        <v>0.45166666666666666</v>
      </c>
      <c r="J63" s="38">
        <v>401</v>
      </c>
      <c r="K63" s="39">
        <f t="shared" si="10"/>
        <v>0.33416666666666667</v>
      </c>
      <c r="L63" s="38">
        <v>185</v>
      </c>
      <c r="M63" s="39">
        <f t="shared" si="11"/>
        <v>0.15416666666666667</v>
      </c>
      <c r="N63" s="38">
        <v>42</v>
      </c>
      <c r="O63" s="39">
        <f t="shared" si="12"/>
        <v>3.5000000000000003E-2</v>
      </c>
      <c r="P63" s="38">
        <v>30</v>
      </c>
      <c r="Q63" s="39">
        <f t="shared" si="13"/>
        <v>2.819548872180451E-2</v>
      </c>
      <c r="R63" s="38">
        <v>9</v>
      </c>
      <c r="S63" s="39">
        <f t="shared" si="14"/>
        <v>7.4999999999999997E-3</v>
      </c>
      <c r="T63" s="7">
        <f t="shared" si="15"/>
        <v>1209</v>
      </c>
      <c r="U63" s="5">
        <v>1064</v>
      </c>
      <c r="V63" s="5">
        <f t="shared" si="7"/>
        <v>-145</v>
      </c>
      <c r="W63" s="59">
        <f t="shared" si="16"/>
        <v>1200</v>
      </c>
      <c r="X63" s="4"/>
      <c r="Y63" s="4"/>
    </row>
    <row r="64" spans="2:25" x14ac:dyDescent="0.25">
      <c r="B64" s="31" t="s">
        <v>99</v>
      </c>
      <c r="C64" s="34">
        <v>52</v>
      </c>
      <c r="D64" s="135" t="s">
        <v>89</v>
      </c>
      <c r="E64" s="136"/>
      <c r="F64" s="136"/>
      <c r="G64" s="136"/>
      <c r="H64" s="38">
        <v>383</v>
      </c>
      <c r="I64" s="39">
        <f t="shared" si="9"/>
        <v>0.31916666666666665</v>
      </c>
      <c r="J64" s="38">
        <v>337</v>
      </c>
      <c r="K64" s="39">
        <f t="shared" si="10"/>
        <v>0.28083333333333332</v>
      </c>
      <c r="L64" s="38">
        <v>258</v>
      </c>
      <c r="M64" s="39">
        <f t="shared" si="11"/>
        <v>0.215</v>
      </c>
      <c r="N64" s="38">
        <v>120</v>
      </c>
      <c r="O64" s="39">
        <f t="shared" si="12"/>
        <v>0.1</v>
      </c>
      <c r="P64" s="38">
        <v>102</v>
      </c>
      <c r="Q64" s="39">
        <f t="shared" si="13"/>
        <v>9.5864661654135333E-2</v>
      </c>
      <c r="R64" s="38">
        <v>21</v>
      </c>
      <c r="S64" s="39">
        <f t="shared" si="14"/>
        <v>1.7500000000000002E-2</v>
      </c>
      <c r="T64" s="7">
        <f t="shared" si="15"/>
        <v>1221</v>
      </c>
      <c r="U64" s="5">
        <v>1064</v>
      </c>
      <c r="V64" s="5">
        <f t="shared" ref="V64:V65" si="17">U64-T64</f>
        <v>-157</v>
      </c>
      <c r="W64" s="59">
        <f t="shared" si="16"/>
        <v>1200</v>
      </c>
      <c r="X64" s="4"/>
      <c r="Y64" s="4"/>
    </row>
    <row r="65" spans="2:25" ht="39.75" customHeight="1" thickBot="1" x14ac:dyDescent="0.3">
      <c r="B65" s="32" t="s">
        <v>92</v>
      </c>
      <c r="C65" s="34">
        <v>53</v>
      </c>
      <c r="D65" s="135" t="s">
        <v>83</v>
      </c>
      <c r="E65" s="136"/>
      <c r="F65" s="136"/>
      <c r="G65" s="136"/>
      <c r="H65" s="60">
        <v>497</v>
      </c>
      <c r="I65" s="39">
        <f t="shared" si="9"/>
        <v>0.41416666666666668</v>
      </c>
      <c r="J65" s="60">
        <v>290</v>
      </c>
      <c r="K65" s="39">
        <f t="shared" si="10"/>
        <v>0.24166666666666667</v>
      </c>
      <c r="L65" s="60">
        <v>160</v>
      </c>
      <c r="M65" s="39">
        <f t="shared" si="11"/>
        <v>0.13333333333333333</v>
      </c>
      <c r="N65" s="60">
        <v>176</v>
      </c>
      <c r="O65" s="39">
        <f t="shared" si="12"/>
        <v>0.14666666666666667</v>
      </c>
      <c r="P65" s="60">
        <v>77</v>
      </c>
      <c r="Q65" s="39">
        <f t="shared" si="13"/>
        <v>7.2368421052631582E-2</v>
      </c>
      <c r="R65" s="38">
        <v>16</v>
      </c>
      <c r="S65" s="39">
        <f t="shared" si="14"/>
        <v>1.3333333333333334E-2</v>
      </c>
      <c r="T65" s="7">
        <f t="shared" si="15"/>
        <v>1216</v>
      </c>
      <c r="U65" s="5">
        <v>1064</v>
      </c>
      <c r="V65" s="5">
        <f t="shared" si="17"/>
        <v>-152</v>
      </c>
      <c r="W65" s="59">
        <f t="shared" si="16"/>
        <v>1200</v>
      </c>
      <c r="X65" s="4"/>
      <c r="Y65" s="4"/>
    </row>
    <row r="66" spans="2:25" ht="13.5" thickBot="1" x14ac:dyDescent="0.3">
      <c r="H66" s="9"/>
      <c r="I66" s="62">
        <f>AVERAGE(I13:I65)</f>
        <v>0.50891509433962256</v>
      </c>
      <c r="J66" s="63"/>
      <c r="K66" s="62">
        <v>0.28999999999999998</v>
      </c>
      <c r="L66" s="63"/>
      <c r="M66" s="62">
        <v>0.12</v>
      </c>
      <c r="N66" s="63"/>
      <c r="O66" s="62">
        <v>0.02</v>
      </c>
      <c r="P66" s="63"/>
      <c r="Q66" s="62">
        <f>AVERAGE(Q13:Q65)</f>
        <v>1.8229536104411977E-2</v>
      </c>
      <c r="R66" s="64"/>
      <c r="S66" s="62">
        <f>AVERAGE(S13:S65)</f>
        <v>4.0141784591194975E-2</v>
      </c>
      <c r="W66" s="4"/>
      <c r="X66" s="40"/>
    </row>
    <row r="67" spans="2:25" x14ac:dyDescent="0.25">
      <c r="S67" s="1"/>
    </row>
    <row r="68" spans="2:25" ht="13.5" thickBot="1" x14ac:dyDescent="0.3">
      <c r="E68" s="8"/>
      <c r="F68" s="8"/>
      <c r="G68" s="8"/>
      <c r="S68" s="1"/>
    </row>
    <row r="69" spans="2:25" x14ac:dyDescent="0.25">
      <c r="E69" s="8"/>
      <c r="F69" s="24" t="s">
        <v>37</v>
      </c>
      <c r="G69" s="67">
        <v>0.51</v>
      </c>
      <c r="H69" s="132">
        <f>G69+G70+G71</f>
        <v>0.92</v>
      </c>
    </row>
    <row r="70" spans="2:25" x14ac:dyDescent="0.25">
      <c r="E70" s="8"/>
      <c r="F70" s="25" t="s">
        <v>33</v>
      </c>
      <c r="G70" s="68">
        <f>K66</f>
        <v>0.28999999999999998</v>
      </c>
      <c r="H70" s="133"/>
      <c r="I70" s="8"/>
      <c r="J70" s="8"/>
      <c r="K70" s="8"/>
      <c r="L70" s="8"/>
      <c r="M70" s="8"/>
      <c r="N70" s="8"/>
      <c r="O70" s="8"/>
      <c r="P70" s="8"/>
    </row>
    <row r="71" spans="2:25" ht="13.5" thickBot="1" x14ac:dyDescent="0.3">
      <c r="E71" s="8"/>
      <c r="F71" s="26" t="s">
        <v>34</v>
      </c>
      <c r="G71" s="69">
        <f>M66</f>
        <v>0.12</v>
      </c>
      <c r="H71" s="134"/>
      <c r="I71" s="8"/>
      <c r="J71" s="8"/>
      <c r="K71" s="8"/>
      <c r="L71" s="8"/>
      <c r="M71" s="8"/>
      <c r="N71" s="8"/>
      <c r="O71" s="8"/>
      <c r="P71" s="8"/>
    </row>
    <row r="72" spans="2:25" x14ac:dyDescent="0.25">
      <c r="E72" s="8"/>
      <c r="F72" s="28" t="s">
        <v>87</v>
      </c>
      <c r="G72" s="70">
        <f>O66</f>
        <v>0.02</v>
      </c>
      <c r="H72" s="132">
        <f>G72+G73</f>
        <v>3.8229536104411974E-2</v>
      </c>
    </row>
    <row r="73" spans="2:25" ht="13.5" thickBot="1" x14ac:dyDescent="0.3">
      <c r="E73" s="8"/>
      <c r="F73" s="27" t="s">
        <v>35</v>
      </c>
      <c r="G73" s="71">
        <f>Q66</f>
        <v>1.8229536104411977E-2</v>
      </c>
      <c r="H73" s="134"/>
    </row>
    <row r="74" spans="2:25" ht="13.5" thickBot="1" x14ac:dyDescent="0.3">
      <c r="E74" s="8"/>
      <c r="F74" s="29" t="s">
        <v>36</v>
      </c>
      <c r="G74" s="65">
        <f>S66</f>
        <v>4.0141784591194975E-2</v>
      </c>
      <c r="H74" s="132">
        <v>0.04</v>
      </c>
    </row>
    <row r="75" spans="2:25" ht="21" thickBot="1" x14ac:dyDescent="0.3">
      <c r="E75" s="8"/>
      <c r="F75" s="8"/>
      <c r="G75" s="66">
        <f>SUM(G69:G74)</f>
        <v>0.99837132069560708</v>
      </c>
      <c r="H75" s="134"/>
    </row>
    <row r="76" spans="2:25" x14ac:dyDescent="0.25">
      <c r="E76" s="8"/>
      <c r="F76" s="8"/>
      <c r="G76" s="8"/>
    </row>
    <row r="77" spans="2:25" x14ac:dyDescent="0.25">
      <c r="E77" s="8"/>
      <c r="F77" s="8"/>
      <c r="G77" s="8"/>
    </row>
    <row r="79" spans="2:25" x14ac:dyDescent="0.25">
      <c r="F79" s="40"/>
    </row>
  </sheetData>
  <autoFilter ref="B10:S66">
    <filterColumn colId="2" showButton="0"/>
    <filterColumn colId="3" showButton="0"/>
    <filterColumn colId="4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</autoFilter>
  <mergeCells count="70">
    <mergeCell ref="R11:S11"/>
    <mergeCell ref="D7:G7"/>
    <mergeCell ref="H10:S10"/>
    <mergeCell ref="H5:S6"/>
    <mergeCell ref="C10:C12"/>
    <mergeCell ref="D5:E5"/>
    <mergeCell ref="H11:I11"/>
    <mergeCell ref="J11:K11"/>
    <mergeCell ref="L11:M11"/>
    <mergeCell ref="N11:O11"/>
    <mergeCell ref="P11:Q11"/>
    <mergeCell ref="D16:G16"/>
    <mergeCell ref="D17:G17"/>
    <mergeCell ref="D18:G18"/>
    <mergeCell ref="D19:G19"/>
    <mergeCell ref="D20:G20"/>
    <mergeCell ref="B10:B12"/>
    <mergeCell ref="D13:G13"/>
    <mergeCell ref="D14:G14"/>
    <mergeCell ref="D15:G15"/>
    <mergeCell ref="D10:G12"/>
    <mergeCell ref="D65:G65"/>
    <mergeCell ref="D53:G53"/>
    <mergeCell ref="D54:G54"/>
    <mergeCell ref="D55:G55"/>
    <mergeCell ref="D58:G58"/>
    <mergeCell ref="D59:G59"/>
    <mergeCell ref="D60:G60"/>
    <mergeCell ref="D61:G61"/>
    <mergeCell ref="D21:G21"/>
    <mergeCell ref="D22:G22"/>
    <mergeCell ref="D29:G29"/>
    <mergeCell ref="D30:G30"/>
    <mergeCell ref="D31:G31"/>
    <mergeCell ref="D34:G34"/>
    <mergeCell ref="D32:G32"/>
    <mergeCell ref="D33:G33"/>
    <mergeCell ref="D23:G23"/>
    <mergeCell ref="D24:G24"/>
    <mergeCell ref="D25:G25"/>
    <mergeCell ref="D26:G26"/>
    <mergeCell ref="D27:G27"/>
    <mergeCell ref="D28:G28"/>
    <mergeCell ref="D45:G45"/>
    <mergeCell ref="D46:G46"/>
    <mergeCell ref="D35:G35"/>
    <mergeCell ref="D36:G36"/>
    <mergeCell ref="D37:G37"/>
    <mergeCell ref="D38:G38"/>
    <mergeCell ref="D43:G43"/>
    <mergeCell ref="D44:G44"/>
    <mergeCell ref="D39:G39"/>
    <mergeCell ref="D40:G40"/>
    <mergeCell ref="D41:G41"/>
    <mergeCell ref="H69:H71"/>
    <mergeCell ref="H72:H73"/>
    <mergeCell ref="H74:H75"/>
    <mergeCell ref="H2:S3"/>
    <mergeCell ref="D64:G64"/>
    <mergeCell ref="D62:G62"/>
    <mergeCell ref="D63:G63"/>
    <mergeCell ref="D49:G49"/>
    <mergeCell ref="D56:G56"/>
    <mergeCell ref="D57:G57"/>
    <mergeCell ref="D50:G50"/>
    <mergeCell ref="D51:G51"/>
    <mergeCell ref="D52:G52"/>
    <mergeCell ref="D47:G47"/>
    <mergeCell ref="D48:G48"/>
    <mergeCell ref="D42:G42"/>
  </mergeCells>
  <conditionalFormatting sqref="B13:B65">
    <cfRule type="cellIs" dxfId="70" priority="39" operator="equal">
      <formula>"Gestión documental "</formula>
    </cfRule>
    <cfRule type="cellIs" dxfId="69" priority="40" operator="equal">
      <formula>"Administración del campus "</formula>
    </cfRule>
    <cfRule type="cellIs" dxfId="68" priority="41" operator="equal">
      <formula>"Biblioteca"</formula>
    </cfRule>
    <cfRule type="cellIs" dxfId="67" priority="42" operator="equal">
      <formula>"Comunicaciones "</formula>
    </cfRule>
    <cfRule type="cellIs" dxfId="66" priority="43" operator="equal">
      <formula>"Gestión tics "</formula>
    </cfRule>
    <cfRule type="cellIs" dxfId="65" priority="44" operator="equal">
      <formula>"Extensión "</formula>
    </cfRule>
    <cfRule type="cellIs" dxfId="64" priority="45" operator="equal">
      <formula>"Bienestar"</formula>
    </cfRule>
    <cfRule type="cellIs" dxfId="63" priority="46" operator="equal">
      <formula>"Jurídica"</formula>
    </cfRule>
    <cfRule type="cellIs" dxfId="62" priority="47" operator="equal">
      <formula>"Apoyo académico"</formula>
    </cfRule>
    <cfRule type="cellIs" dxfId="61" priority="48" operator="equal">
      <formula>"Docencia"</formula>
    </cfRule>
    <cfRule type="cellIs" dxfId="60" priority="49" operator="equal">
      <formula>"Investigación "</formula>
    </cfRule>
    <cfRule type="cellIs" dxfId="59" priority="50" operator="equal">
      <formula>"Direccionamiento "</formula>
    </cfRule>
  </conditionalFormatting>
  <conditionalFormatting sqref="B14:B65">
    <cfRule type="cellIs" dxfId="58" priority="14" operator="equal">
      <formula>"Docencia "</formula>
    </cfRule>
  </conditionalFormatting>
  <conditionalFormatting sqref="B16:B65">
    <cfRule type="cellIs" dxfId="57" priority="11" operator="equal">
      <formula>"Apoyo académico "</formula>
    </cfRule>
    <cfRule type="cellIs" dxfId="56" priority="12" operator="equal">
      <formula>"Apoyo académico"</formula>
    </cfRule>
  </conditionalFormatting>
  <conditionalFormatting sqref="B18 B20:B65">
    <cfRule type="cellIs" dxfId="55" priority="8" operator="equal">
      <formula>"Jurídica "</formula>
    </cfRule>
  </conditionalFormatting>
  <conditionalFormatting sqref="B24:B65">
    <cfRule type="cellIs" dxfId="54" priority="6" operator="equal">
      <formula>"Bienestar "</formula>
    </cfRule>
  </conditionalFormatting>
  <conditionalFormatting sqref="B60:B65">
    <cfRule type="cellIs" dxfId="53" priority="4" operator="equal">
      <formula>"Biblioteca 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21"/>
  <sheetViews>
    <sheetView workbookViewId="0">
      <selection activeCell="E22" sqref="E22"/>
    </sheetView>
  </sheetViews>
  <sheetFormatPr baseColWidth="10" defaultRowHeight="12.75" x14ac:dyDescent="0.25"/>
  <cols>
    <col min="1" max="1" width="11.42578125" style="4"/>
    <col min="2" max="2" width="25.85546875" style="4" customWidth="1"/>
    <col min="3" max="3" width="11.42578125" style="4"/>
    <col min="4" max="5" width="20.7109375" style="4" customWidth="1"/>
    <col min="6" max="6" width="24.140625" style="4" customWidth="1"/>
    <col min="7" max="7" width="20.7109375" style="4" customWidth="1"/>
    <col min="8" max="8" width="14.42578125" style="4" customWidth="1"/>
    <col min="9" max="9" width="22" style="4" customWidth="1"/>
    <col min="10" max="10" width="10.7109375" style="4" hidden="1" customWidth="1"/>
    <col min="11" max="11" width="14.7109375" style="4" hidden="1" customWidth="1"/>
    <col min="12" max="14" width="10.7109375" style="4" hidden="1" customWidth="1"/>
    <col min="15" max="15" width="16" style="4" hidden="1" customWidth="1"/>
    <col min="16" max="16" width="10.7109375" style="4" hidden="1" customWidth="1"/>
    <col min="17" max="17" width="10.28515625" style="4" hidden="1" customWidth="1"/>
    <col min="18" max="18" width="10.7109375" style="4" hidden="1" customWidth="1"/>
    <col min="19" max="20" width="12.7109375" style="4" hidden="1" customWidth="1"/>
    <col min="21" max="22" width="10.7109375" style="4" hidden="1" customWidth="1"/>
    <col min="23" max="23" width="6.7109375" style="4" hidden="1" customWidth="1"/>
    <col min="24" max="258" width="9.140625" style="4" customWidth="1"/>
    <col min="259" max="262" width="20.7109375" style="4" customWidth="1"/>
    <col min="263" max="279" width="10.7109375" style="4" customWidth="1"/>
    <col min="280" max="514" width="9.140625" style="4" customWidth="1"/>
    <col min="515" max="518" width="20.7109375" style="4" customWidth="1"/>
    <col min="519" max="535" width="10.7109375" style="4" customWidth="1"/>
    <col min="536" max="770" width="9.140625" style="4" customWidth="1"/>
    <col min="771" max="774" width="20.7109375" style="4" customWidth="1"/>
    <col min="775" max="791" width="10.7109375" style="4" customWidth="1"/>
    <col min="792" max="1026" width="9.140625" style="4" customWidth="1"/>
    <col min="1027" max="1030" width="20.7109375" style="4" customWidth="1"/>
    <col min="1031" max="1047" width="10.7109375" style="4" customWidth="1"/>
    <col min="1048" max="1282" width="9.140625" style="4" customWidth="1"/>
    <col min="1283" max="1286" width="20.7109375" style="4" customWidth="1"/>
    <col min="1287" max="1303" width="10.7109375" style="4" customWidth="1"/>
    <col min="1304" max="1538" width="9.140625" style="4" customWidth="1"/>
    <col min="1539" max="1542" width="20.7109375" style="4" customWidth="1"/>
    <col min="1543" max="1559" width="10.7109375" style="4" customWidth="1"/>
    <col min="1560" max="1794" width="9.140625" style="4" customWidth="1"/>
    <col min="1795" max="1798" width="20.7109375" style="4" customWidth="1"/>
    <col min="1799" max="1815" width="10.7109375" style="4" customWidth="1"/>
    <col min="1816" max="2050" width="9.140625" style="4" customWidth="1"/>
    <col min="2051" max="2054" width="20.7109375" style="4" customWidth="1"/>
    <col min="2055" max="2071" width="10.7109375" style="4" customWidth="1"/>
    <col min="2072" max="2306" width="9.140625" style="4" customWidth="1"/>
    <col min="2307" max="2310" width="20.7109375" style="4" customWidth="1"/>
    <col min="2311" max="2327" width="10.7109375" style="4" customWidth="1"/>
    <col min="2328" max="2562" width="9.140625" style="4" customWidth="1"/>
    <col min="2563" max="2566" width="20.7109375" style="4" customWidth="1"/>
    <col min="2567" max="2583" width="10.7109375" style="4" customWidth="1"/>
    <col min="2584" max="2818" width="9.140625" style="4" customWidth="1"/>
    <col min="2819" max="2822" width="20.7109375" style="4" customWidth="1"/>
    <col min="2823" max="2839" width="10.7109375" style="4" customWidth="1"/>
    <col min="2840" max="3074" width="9.140625" style="4" customWidth="1"/>
    <col min="3075" max="3078" width="20.7109375" style="4" customWidth="1"/>
    <col min="3079" max="3095" width="10.7109375" style="4" customWidth="1"/>
    <col min="3096" max="3330" width="9.140625" style="4" customWidth="1"/>
    <col min="3331" max="3334" width="20.7109375" style="4" customWidth="1"/>
    <col min="3335" max="3351" width="10.7109375" style="4" customWidth="1"/>
    <col min="3352" max="3586" width="9.140625" style="4" customWidth="1"/>
    <col min="3587" max="3590" width="20.7109375" style="4" customWidth="1"/>
    <col min="3591" max="3607" width="10.7109375" style="4" customWidth="1"/>
    <col min="3608" max="3842" width="9.140625" style="4" customWidth="1"/>
    <col min="3843" max="3846" width="20.7109375" style="4" customWidth="1"/>
    <col min="3847" max="3863" width="10.7109375" style="4" customWidth="1"/>
    <col min="3864" max="4098" width="9.140625" style="4" customWidth="1"/>
    <col min="4099" max="4102" width="20.7109375" style="4" customWidth="1"/>
    <col min="4103" max="4119" width="10.7109375" style="4" customWidth="1"/>
    <col min="4120" max="4354" width="9.140625" style="4" customWidth="1"/>
    <col min="4355" max="4358" width="20.7109375" style="4" customWidth="1"/>
    <col min="4359" max="4375" width="10.7109375" style="4" customWidth="1"/>
    <col min="4376" max="4610" width="9.140625" style="4" customWidth="1"/>
    <col min="4611" max="4614" width="20.7109375" style="4" customWidth="1"/>
    <col min="4615" max="4631" width="10.7109375" style="4" customWidth="1"/>
    <col min="4632" max="4866" width="9.140625" style="4" customWidth="1"/>
    <col min="4867" max="4870" width="20.7109375" style="4" customWidth="1"/>
    <col min="4871" max="4887" width="10.7109375" style="4" customWidth="1"/>
    <col min="4888" max="5122" width="9.140625" style="4" customWidth="1"/>
    <col min="5123" max="5126" width="20.7109375" style="4" customWidth="1"/>
    <col min="5127" max="5143" width="10.7109375" style="4" customWidth="1"/>
    <col min="5144" max="5378" width="9.140625" style="4" customWidth="1"/>
    <col min="5379" max="5382" width="20.7109375" style="4" customWidth="1"/>
    <col min="5383" max="5399" width="10.7109375" style="4" customWidth="1"/>
    <col min="5400" max="5634" width="9.140625" style="4" customWidth="1"/>
    <col min="5635" max="5638" width="20.7109375" style="4" customWidth="1"/>
    <col min="5639" max="5655" width="10.7109375" style="4" customWidth="1"/>
    <col min="5656" max="5890" width="9.140625" style="4" customWidth="1"/>
    <col min="5891" max="5894" width="20.7109375" style="4" customWidth="1"/>
    <col min="5895" max="5911" width="10.7109375" style="4" customWidth="1"/>
    <col min="5912" max="6146" width="9.140625" style="4" customWidth="1"/>
    <col min="6147" max="6150" width="20.7109375" style="4" customWidth="1"/>
    <col min="6151" max="6167" width="10.7109375" style="4" customWidth="1"/>
    <col min="6168" max="6402" width="9.140625" style="4" customWidth="1"/>
    <col min="6403" max="6406" width="20.7109375" style="4" customWidth="1"/>
    <col min="6407" max="6423" width="10.7109375" style="4" customWidth="1"/>
    <col min="6424" max="6658" width="9.140625" style="4" customWidth="1"/>
    <col min="6659" max="6662" width="20.7109375" style="4" customWidth="1"/>
    <col min="6663" max="6679" width="10.7109375" style="4" customWidth="1"/>
    <col min="6680" max="6914" width="9.140625" style="4" customWidth="1"/>
    <col min="6915" max="6918" width="20.7109375" style="4" customWidth="1"/>
    <col min="6919" max="6935" width="10.7109375" style="4" customWidth="1"/>
    <col min="6936" max="7170" width="9.140625" style="4" customWidth="1"/>
    <col min="7171" max="7174" width="20.7109375" style="4" customWidth="1"/>
    <col min="7175" max="7191" width="10.7109375" style="4" customWidth="1"/>
    <col min="7192" max="7426" width="9.140625" style="4" customWidth="1"/>
    <col min="7427" max="7430" width="20.7109375" style="4" customWidth="1"/>
    <col min="7431" max="7447" width="10.7109375" style="4" customWidth="1"/>
    <col min="7448" max="7682" width="9.140625" style="4" customWidth="1"/>
    <col min="7683" max="7686" width="20.7109375" style="4" customWidth="1"/>
    <col min="7687" max="7703" width="10.7109375" style="4" customWidth="1"/>
    <col min="7704" max="7938" width="9.140625" style="4" customWidth="1"/>
    <col min="7939" max="7942" width="20.7109375" style="4" customWidth="1"/>
    <col min="7943" max="7959" width="10.7109375" style="4" customWidth="1"/>
    <col min="7960" max="8194" width="9.140625" style="4" customWidth="1"/>
    <col min="8195" max="8198" width="20.7109375" style="4" customWidth="1"/>
    <col min="8199" max="8215" width="10.7109375" style="4" customWidth="1"/>
    <col min="8216" max="8450" width="9.140625" style="4" customWidth="1"/>
    <col min="8451" max="8454" width="20.7109375" style="4" customWidth="1"/>
    <col min="8455" max="8471" width="10.7109375" style="4" customWidth="1"/>
    <col min="8472" max="8706" width="9.140625" style="4" customWidth="1"/>
    <col min="8707" max="8710" width="20.7109375" style="4" customWidth="1"/>
    <col min="8711" max="8727" width="10.7109375" style="4" customWidth="1"/>
    <col min="8728" max="8962" width="9.140625" style="4" customWidth="1"/>
    <col min="8963" max="8966" width="20.7109375" style="4" customWidth="1"/>
    <col min="8967" max="8983" width="10.7109375" style="4" customWidth="1"/>
    <col min="8984" max="9218" width="9.140625" style="4" customWidth="1"/>
    <col min="9219" max="9222" width="20.7109375" style="4" customWidth="1"/>
    <col min="9223" max="9239" width="10.7109375" style="4" customWidth="1"/>
    <col min="9240" max="9474" width="9.140625" style="4" customWidth="1"/>
    <col min="9475" max="9478" width="20.7109375" style="4" customWidth="1"/>
    <col min="9479" max="9495" width="10.7109375" style="4" customWidth="1"/>
    <col min="9496" max="9730" width="9.140625" style="4" customWidth="1"/>
    <col min="9731" max="9734" width="20.7109375" style="4" customWidth="1"/>
    <col min="9735" max="9751" width="10.7109375" style="4" customWidth="1"/>
    <col min="9752" max="9986" width="9.140625" style="4" customWidth="1"/>
    <col min="9987" max="9990" width="20.7109375" style="4" customWidth="1"/>
    <col min="9991" max="10007" width="10.7109375" style="4" customWidth="1"/>
    <col min="10008" max="10242" width="9.140625" style="4" customWidth="1"/>
    <col min="10243" max="10246" width="20.7109375" style="4" customWidth="1"/>
    <col min="10247" max="10263" width="10.7109375" style="4" customWidth="1"/>
    <col min="10264" max="10498" width="9.140625" style="4" customWidth="1"/>
    <col min="10499" max="10502" width="20.7109375" style="4" customWidth="1"/>
    <col min="10503" max="10519" width="10.7109375" style="4" customWidth="1"/>
    <col min="10520" max="10754" width="9.140625" style="4" customWidth="1"/>
    <col min="10755" max="10758" width="20.7109375" style="4" customWidth="1"/>
    <col min="10759" max="10775" width="10.7109375" style="4" customWidth="1"/>
    <col min="10776" max="11010" width="9.140625" style="4" customWidth="1"/>
    <col min="11011" max="11014" width="20.7109375" style="4" customWidth="1"/>
    <col min="11015" max="11031" width="10.7109375" style="4" customWidth="1"/>
    <col min="11032" max="11266" width="9.140625" style="4" customWidth="1"/>
    <col min="11267" max="11270" width="20.7109375" style="4" customWidth="1"/>
    <col min="11271" max="11287" width="10.7109375" style="4" customWidth="1"/>
    <col min="11288" max="11522" width="9.140625" style="4" customWidth="1"/>
    <col min="11523" max="11526" width="20.7109375" style="4" customWidth="1"/>
    <col min="11527" max="11543" width="10.7109375" style="4" customWidth="1"/>
    <col min="11544" max="11778" width="9.140625" style="4" customWidth="1"/>
    <col min="11779" max="11782" width="20.7109375" style="4" customWidth="1"/>
    <col min="11783" max="11799" width="10.7109375" style="4" customWidth="1"/>
    <col min="11800" max="12034" width="9.140625" style="4" customWidth="1"/>
    <col min="12035" max="12038" width="20.7109375" style="4" customWidth="1"/>
    <col min="12039" max="12055" width="10.7109375" style="4" customWidth="1"/>
    <col min="12056" max="12290" width="9.140625" style="4" customWidth="1"/>
    <col min="12291" max="12294" width="20.7109375" style="4" customWidth="1"/>
    <col min="12295" max="12311" width="10.7109375" style="4" customWidth="1"/>
    <col min="12312" max="12546" width="9.140625" style="4" customWidth="1"/>
    <col min="12547" max="12550" width="20.7109375" style="4" customWidth="1"/>
    <col min="12551" max="12567" width="10.7109375" style="4" customWidth="1"/>
    <col min="12568" max="12802" width="9.140625" style="4" customWidth="1"/>
    <col min="12803" max="12806" width="20.7109375" style="4" customWidth="1"/>
    <col min="12807" max="12823" width="10.7109375" style="4" customWidth="1"/>
    <col min="12824" max="13058" width="9.140625" style="4" customWidth="1"/>
    <col min="13059" max="13062" width="20.7109375" style="4" customWidth="1"/>
    <col min="13063" max="13079" width="10.7109375" style="4" customWidth="1"/>
    <col min="13080" max="13314" width="9.140625" style="4" customWidth="1"/>
    <col min="13315" max="13318" width="20.7109375" style="4" customWidth="1"/>
    <col min="13319" max="13335" width="10.7109375" style="4" customWidth="1"/>
    <col min="13336" max="13570" width="9.140625" style="4" customWidth="1"/>
    <col min="13571" max="13574" width="20.7109375" style="4" customWidth="1"/>
    <col min="13575" max="13591" width="10.7109375" style="4" customWidth="1"/>
    <col min="13592" max="13826" width="9.140625" style="4" customWidth="1"/>
    <col min="13827" max="13830" width="20.7109375" style="4" customWidth="1"/>
    <col min="13831" max="13847" width="10.7109375" style="4" customWidth="1"/>
    <col min="13848" max="14082" width="9.140625" style="4" customWidth="1"/>
    <col min="14083" max="14086" width="20.7109375" style="4" customWidth="1"/>
    <col min="14087" max="14103" width="10.7109375" style="4" customWidth="1"/>
    <col min="14104" max="14338" width="9.140625" style="4" customWidth="1"/>
    <col min="14339" max="14342" width="20.7109375" style="4" customWidth="1"/>
    <col min="14343" max="14359" width="10.7109375" style="4" customWidth="1"/>
    <col min="14360" max="14594" width="9.140625" style="4" customWidth="1"/>
    <col min="14595" max="14598" width="20.7109375" style="4" customWidth="1"/>
    <col min="14599" max="14615" width="10.7109375" style="4" customWidth="1"/>
    <col min="14616" max="14850" width="9.140625" style="4" customWidth="1"/>
    <col min="14851" max="14854" width="20.7109375" style="4" customWidth="1"/>
    <col min="14855" max="14871" width="10.7109375" style="4" customWidth="1"/>
    <col min="14872" max="15106" width="9.140625" style="4" customWidth="1"/>
    <col min="15107" max="15110" width="20.7109375" style="4" customWidth="1"/>
    <col min="15111" max="15127" width="10.7109375" style="4" customWidth="1"/>
    <col min="15128" max="15362" width="9.140625" style="4" customWidth="1"/>
    <col min="15363" max="15366" width="20.7109375" style="4" customWidth="1"/>
    <col min="15367" max="15383" width="10.7109375" style="4" customWidth="1"/>
    <col min="15384" max="15618" width="9.140625" style="4" customWidth="1"/>
    <col min="15619" max="15622" width="20.7109375" style="4" customWidth="1"/>
    <col min="15623" max="15639" width="10.7109375" style="4" customWidth="1"/>
    <col min="15640" max="15874" width="9.140625" style="4" customWidth="1"/>
    <col min="15875" max="15878" width="20.7109375" style="4" customWidth="1"/>
    <col min="15879" max="15895" width="10.7109375" style="4" customWidth="1"/>
    <col min="15896" max="16130" width="9.140625" style="4" customWidth="1"/>
    <col min="16131" max="16134" width="20.7109375" style="4" customWidth="1"/>
    <col min="16135" max="16151" width="10.7109375" style="4" customWidth="1"/>
    <col min="16152" max="16384" width="9.140625" style="4" customWidth="1"/>
  </cols>
  <sheetData>
    <row r="1" spans="2:23" ht="13.5" thickBot="1" x14ac:dyDescent="0.3"/>
    <row r="2" spans="2:23" ht="12.75" customHeight="1" x14ac:dyDescent="0.25">
      <c r="E2" s="74"/>
      <c r="F2" s="112" t="s">
        <v>115</v>
      </c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4"/>
    </row>
    <row r="3" spans="2:23" ht="71.25" customHeight="1" thickBot="1" x14ac:dyDescent="0.3">
      <c r="E3" s="75"/>
      <c r="F3" s="165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7"/>
    </row>
    <row r="4" spans="2:23" ht="13.5" thickBot="1" x14ac:dyDescent="0.3">
      <c r="D4" s="3" t="s">
        <v>32</v>
      </c>
    </row>
    <row r="5" spans="2:23" ht="13.5" thickBot="1" x14ac:dyDescent="0.3">
      <c r="D5" s="160" t="s">
        <v>25</v>
      </c>
      <c r="E5" s="161"/>
      <c r="F5" s="36">
        <v>1200</v>
      </c>
      <c r="H5" s="154" t="s">
        <v>85</v>
      </c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</row>
    <row r="6" spans="2:23" ht="13.5" thickBot="1" x14ac:dyDescent="0.3">
      <c r="H6" s="157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9"/>
    </row>
    <row r="7" spans="2:23" ht="24.75" thickBot="1" x14ac:dyDescent="0.3">
      <c r="D7" s="151"/>
      <c r="E7" s="151"/>
      <c r="F7" s="151"/>
      <c r="G7" s="151"/>
      <c r="H7" s="13">
        <v>5</v>
      </c>
      <c r="I7" s="14" t="s">
        <v>37</v>
      </c>
      <c r="J7" s="15">
        <v>4</v>
      </c>
      <c r="K7" s="16" t="s">
        <v>38</v>
      </c>
      <c r="L7" s="17">
        <v>3</v>
      </c>
      <c r="M7" s="18" t="s">
        <v>34</v>
      </c>
      <c r="N7" s="19">
        <v>2</v>
      </c>
      <c r="O7" s="20" t="s">
        <v>39</v>
      </c>
      <c r="P7" s="21">
        <v>1</v>
      </c>
      <c r="Q7" s="22" t="s">
        <v>35</v>
      </c>
      <c r="R7" s="23"/>
      <c r="S7" s="72" t="s">
        <v>40</v>
      </c>
    </row>
    <row r="9" spans="2:23" ht="13.5" thickBot="1" x14ac:dyDescent="0.3"/>
    <row r="10" spans="2:23" ht="12.75" customHeight="1" thickBot="1" x14ac:dyDescent="0.3">
      <c r="B10" s="137" t="s">
        <v>90</v>
      </c>
      <c r="C10" s="137" t="s">
        <v>86</v>
      </c>
      <c r="D10" s="140" t="s">
        <v>84</v>
      </c>
      <c r="E10" s="141"/>
      <c r="F10" s="141"/>
      <c r="G10" s="142"/>
      <c r="H10" s="152" t="s">
        <v>26</v>
      </c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3"/>
      <c r="T10" s="5"/>
      <c r="U10" s="5"/>
      <c r="V10" s="5"/>
    </row>
    <row r="11" spans="2:23" ht="15" customHeight="1" x14ac:dyDescent="0.25">
      <c r="B11" s="138"/>
      <c r="C11" s="138"/>
      <c r="D11" s="143"/>
      <c r="E11" s="144"/>
      <c r="F11" s="144"/>
      <c r="G11" s="145"/>
      <c r="H11" s="162">
        <v>5</v>
      </c>
      <c r="I11" s="149"/>
      <c r="J11" s="149">
        <v>4</v>
      </c>
      <c r="K11" s="149"/>
      <c r="L11" s="149">
        <v>3</v>
      </c>
      <c r="M11" s="149"/>
      <c r="N11" s="149">
        <v>2</v>
      </c>
      <c r="O11" s="149"/>
      <c r="P11" s="149">
        <v>1</v>
      </c>
      <c r="Q11" s="149"/>
      <c r="R11" s="149" t="s">
        <v>1</v>
      </c>
      <c r="S11" s="150"/>
      <c r="T11" s="5"/>
      <c r="U11" s="5"/>
      <c r="V11" s="5"/>
    </row>
    <row r="12" spans="2:23" ht="15.75" customHeight="1" thickBot="1" x14ac:dyDescent="0.3">
      <c r="B12" s="139"/>
      <c r="C12" s="139"/>
      <c r="D12" s="146"/>
      <c r="E12" s="147"/>
      <c r="F12" s="147"/>
      <c r="G12" s="148"/>
      <c r="H12" s="10" t="s">
        <v>27</v>
      </c>
      <c r="I12" s="11" t="s">
        <v>28</v>
      </c>
      <c r="J12" s="11" t="s">
        <v>27</v>
      </c>
      <c r="K12" s="11" t="s">
        <v>28</v>
      </c>
      <c r="L12" s="11" t="s">
        <v>27</v>
      </c>
      <c r="M12" s="11" t="s">
        <v>28</v>
      </c>
      <c r="N12" s="11" t="s">
        <v>27</v>
      </c>
      <c r="O12" s="11" t="s">
        <v>28</v>
      </c>
      <c r="P12" s="11" t="s">
        <v>27</v>
      </c>
      <c r="Q12" s="11" t="s">
        <v>28</v>
      </c>
      <c r="R12" s="11" t="s">
        <v>27</v>
      </c>
      <c r="S12" s="12" t="s">
        <v>28</v>
      </c>
      <c r="T12" s="6"/>
      <c r="U12" s="5"/>
      <c r="V12" s="5"/>
    </row>
    <row r="13" spans="2:23" x14ac:dyDescent="0.25">
      <c r="B13" s="31" t="s">
        <v>92</v>
      </c>
      <c r="C13" s="34">
        <v>16</v>
      </c>
      <c r="D13" s="170" t="s">
        <v>56</v>
      </c>
      <c r="E13" s="171"/>
      <c r="F13" s="171"/>
      <c r="G13" s="171"/>
      <c r="H13" s="73">
        <v>725</v>
      </c>
      <c r="I13" s="93">
        <f t="shared" ref="I13:I18" si="0">H13/W13</f>
        <v>0.60416666666666663</v>
      </c>
      <c r="J13" s="92">
        <v>325</v>
      </c>
      <c r="K13" s="39">
        <f t="shared" ref="K13:K18" si="1">J13/W13</f>
        <v>0.27083333333333331</v>
      </c>
      <c r="L13" s="38">
        <v>119</v>
      </c>
      <c r="M13" s="39">
        <f t="shared" ref="M13:M18" si="2">L13/W13</f>
        <v>9.9166666666666667E-2</v>
      </c>
      <c r="N13" s="38">
        <v>19</v>
      </c>
      <c r="O13" s="39">
        <f t="shared" ref="O13:O18" si="3">N13/W13</f>
        <v>1.5833333333333335E-2</v>
      </c>
      <c r="P13" s="38">
        <v>12</v>
      </c>
      <c r="Q13" s="39">
        <f t="shared" ref="Q13:Q18" si="4">P13/U13</f>
        <v>1.1278195488721804E-2</v>
      </c>
      <c r="R13" s="38">
        <v>34</v>
      </c>
      <c r="S13" s="39">
        <f t="shared" ref="S13:S18" si="5">R13/W13</f>
        <v>2.8333333333333332E-2</v>
      </c>
      <c r="T13" s="7">
        <f t="shared" ref="T13:T18" si="6">H13+J13+L13+N13+P13+R13</f>
        <v>1234</v>
      </c>
      <c r="U13" s="5">
        <v>1064</v>
      </c>
      <c r="V13" s="5">
        <f t="shared" ref="V13:V18" si="7">U13-T13</f>
        <v>-170</v>
      </c>
      <c r="W13" s="59">
        <f t="shared" ref="W13:W18" si="8">H13+J13+L13+N13+P13</f>
        <v>1200</v>
      </c>
    </row>
    <row r="14" spans="2:23" x14ac:dyDescent="0.25">
      <c r="B14" s="31" t="s">
        <v>92</v>
      </c>
      <c r="C14" s="34">
        <v>17</v>
      </c>
      <c r="D14" s="170" t="s">
        <v>57</v>
      </c>
      <c r="E14" s="171"/>
      <c r="F14" s="171"/>
      <c r="G14" s="171"/>
      <c r="H14" s="73">
        <v>756</v>
      </c>
      <c r="I14" s="93">
        <f t="shared" si="0"/>
        <v>0.63</v>
      </c>
      <c r="J14" s="92">
        <v>264</v>
      </c>
      <c r="K14" s="39">
        <f t="shared" si="1"/>
        <v>0.22</v>
      </c>
      <c r="L14" s="38">
        <v>140</v>
      </c>
      <c r="M14" s="39">
        <f t="shared" si="2"/>
        <v>0.11666666666666667</v>
      </c>
      <c r="N14" s="38">
        <v>23</v>
      </c>
      <c r="O14" s="39">
        <f t="shared" si="3"/>
        <v>1.9166666666666665E-2</v>
      </c>
      <c r="P14" s="38">
        <v>17</v>
      </c>
      <c r="Q14" s="39">
        <f t="shared" si="4"/>
        <v>1.5977443609022556E-2</v>
      </c>
      <c r="R14" s="38">
        <v>45</v>
      </c>
      <c r="S14" s="39">
        <f t="shared" si="5"/>
        <v>3.7499999999999999E-2</v>
      </c>
      <c r="T14" s="7">
        <f t="shared" si="6"/>
        <v>1245</v>
      </c>
      <c r="U14" s="5">
        <v>1064</v>
      </c>
      <c r="V14" s="5">
        <f t="shared" si="7"/>
        <v>-181</v>
      </c>
      <c r="W14" s="59">
        <f t="shared" si="8"/>
        <v>1200</v>
      </c>
    </row>
    <row r="15" spans="2:23" x14ac:dyDescent="0.25">
      <c r="B15" s="31" t="s">
        <v>92</v>
      </c>
      <c r="C15" s="34">
        <v>18</v>
      </c>
      <c r="D15" s="170" t="s">
        <v>58</v>
      </c>
      <c r="E15" s="171"/>
      <c r="F15" s="171"/>
      <c r="G15" s="171"/>
      <c r="H15" s="73">
        <v>715</v>
      </c>
      <c r="I15" s="93">
        <f t="shared" si="0"/>
        <v>0.59583333333333333</v>
      </c>
      <c r="J15" s="92">
        <v>378</v>
      </c>
      <c r="K15" s="39">
        <f t="shared" si="1"/>
        <v>0.315</v>
      </c>
      <c r="L15" s="38">
        <v>85</v>
      </c>
      <c r="M15" s="39">
        <f t="shared" si="2"/>
        <v>7.0833333333333331E-2</v>
      </c>
      <c r="N15" s="38">
        <v>16</v>
      </c>
      <c r="O15" s="39">
        <f t="shared" si="3"/>
        <v>1.3333333333333334E-2</v>
      </c>
      <c r="P15" s="38">
        <v>6</v>
      </c>
      <c r="Q15" s="39">
        <f t="shared" si="4"/>
        <v>5.6390977443609019E-3</v>
      </c>
      <c r="R15" s="38">
        <v>112</v>
      </c>
      <c r="S15" s="39">
        <f t="shared" si="5"/>
        <v>9.3333333333333338E-2</v>
      </c>
      <c r="T15" s="7">
        <f t="shared" si="6"/>
        <v>1312</v>
      </c>
      <c r="U15" s="5">
        <v>1064</v>
      </c>
      <c r="V15" s="5">
        <f t="shared" si="7"/>
        <v>-248</v>
      </c>
      <c r="W15" s="59">
        <f t="shared" si="8"/>
        <v>1200</v>
      </c>
    </row>
    <row r="16" spans="2:23" ht="12.75" customHeight="1" x14ac:dyDescent="0.25">
      <c r="B16" s="31" t="s">
        <v>92</v>
      </c>
      <c r="C16" s="34">
        <v>23</v>
      </c>
      <c r="D16" s="170" t="s">
        <v>63</v>
      </c>
      <c r="E16" s="171"/>
      <c r="F16" s="171"/>
      <c r="G16" s="171"/>
      <c r="H16" s="73">
        <v>770</v>
      </c>
      <c r="I16" s="93">
        <f t="shared" si="0"/>
        <v>0.64166666666666672</v>
      </c>
      <c r="J16" s="92">
        <v>297</v>
      </c>
      <c r="K16" s="39">
        <f t="shared" si="1"/>
        <v>0.2475</v>
      </c>
      <c r="L16" s="38">
        <v>112</v>
      </c>
      <c r="M16" s="39">
        <f t="shared" si="2"/>
        <v>9.3333333333333338E-2</v>
      </c>
      <c r="N16" s="38">
        <v>12</v>
      </c>
      <c r="O16" s="39">
        <f t="shared" si="3"/>
        <v>0.01</v>
      </c>
      <c r="P16" s="38">
        <v>9</v>
      </c>
      <c r="Q16" s="39">
        <f t="shared" si="4"/>
        <v>8.4586466165413529E-3</v>
      </c>
      <c r="R16" s="38">
        <v>67</v>
      </c>
      <c r="S16" s="39">
        <f t="shared" si="5"/>
        <v>5.5833333333333332E-2</v>
      </c>
      <c r="T16" s="7">
        <f t="shared" si="6"/>
        <v>1267</v>
      </c>
      <c r="U16" s="5">
        <v>1064</v>
      </c>
      <c r="V16" s="5">
        <f t="shared" si="7"/>
        <v>-203</v>
      </c>
      <c r="W16" s="59">
        <f t="shared" si="8"/>
        <v>1200</v>
      </c>
    </row>
    <row r="17" spans="2:23" ht="12.75" customHeight="1" x14ac:dyDescent="0.25">
      <c r="B17" s="31" t="s">
        <v>95</v>
      </c>
      <c r="C17" s="34">
        <v>27</v>
      </c>
      <c r="D17" s="170" t="s">
        <v>67</v>
      </c>
      <c r="E17" s="171"/>
      <c r="F17" s="171"/>
      <c r="G17" s="171"/>
      <c r="H17" s="73">
        <v>744</v>
      </c>
      <c r="I17" s="93">
        <f t="shared" si="0"/>
        <v>0.62</v>
      </c>
      <c r="J17" s="92">
        <v>289</v>
      </c>
      <c r="K17" s="39">
        <f t="shared" si="1"/>
        <v>0.24083333333333334</v>
      </c>
      <c r="L17" s="38">
        <v>135</v>
      </c>
      <c r="M17" s="39">
        <f t="shared" si="2"/>
        <v>0.1125</v>
      </c>
      <c r="N17" s="38">
        <v>30</v>
      </c>
      <c r="O17" s="39">
        <f t="shared" si="3"/>
        <v>2.5000000000000001E-2</v>
      </c>
      <c r="P17" s="38">
        <v>2</v>
      </c>
      <c r="Q17" s="39">
        <f t="shared" si="4"/>
        <v>1.8796992481203006E-3</v>
      </c>
      <c r="R17" s="38">
        <v>94</v>
      </c>
      <c r="S17" s="39">
        <f t="shared" si="5"/>
        <v>7.8333333333333338E-2</v>
      </c>
      <c r="T17" s="7">
        <f t="shared" si="6"/>
        <v>1294</v>
      </c>
      <c r="U17" s="5">
        <v>1064</v>
      </c>
      <c r="V17" s="5">
        <f t="shared" si="7"/>
        <v>-230</v>
      </c>
      <c r="W17" s="59">
        <f t="shared" si="8"/>
        <v>1200</v>
      </c>
    </row>
    <row r="18" spans="2:23" ht="13.5" thickBot="1" x14ac:dyDescent="0.3">
      <c r="B18" s="32" t="s">
        <v>99</v>
      </c>
      <c r="C18" s="35">
        <v>42</v>
      </c>
      <c r="D18" s="168" t="s">
        <v>116</v>
      </c>
      <c r="E18" s="169"/>
      <c r="F18" s="169"/>
      <c r="G18" s="169"/>
      <c r="H18" s="94">
        <v>782</v>
      </c>
      <c r="I18" s="95">
        <f t="shared" si="0"/>
        <v>0.65166666666666662</v>
      </c>
      <c r="J18" s="92">
        <v>276</v>
      </c>
      <c r="K18" s="39">
        <f t="shared" si="1"/>
        <v>0.23</v>
      </c>
      <c r="L18" s="38">
        <v>107</v>
      </c>
      <c r="M18" s="39">
        <f t="shared" si="2"/>
        <v>8.9166666666666672E-2</v>
      </c>
      <c r="N18" s="38">
        <v>16</v>
      </c>
      <c r="O18" s="39">
        <f t="shared" si="3"/>
        <v>1.3333333333333334E-2</v>
      </c>
      <c r="P18" s="38">
        <v>19</v>
      </c>
      <c r="Q18" s="39">
        <f t="shared" si="4"/>
        <v>1.7857142857142856E-2</v>
      </c>
      <c r="R18" s="38">
        <v>2</v>
      </c>
      <c r="S18" s="39">
        <f t="shared" si="5"/>
        <v>1.6666666666666668E-3</v>
      </c>
      <c r="T18" s="7">
        <f t="shared" si="6"/>
        <v>1202</v>
      </c>
      <c r="U18" s="5">
        <v>1064</v>
      </c>
      <c r="V18" s="5">
        <f t="shared" si="7"/>
        <v>-138</v>
      </c>
      <c r="W18" s="59">
        <f t="shared" si="8"/>
        <v>1200</v>
      </c>
    </row>
    <row r="19" spans="2:23" x14ac:dyDescent="0.25">
      <c r="I19" s="40"/>
      <c r="S19" s="1"/>
    </row>
    <row r="21" spans="2:23" x14ac:dyDescent="0.25">
      <c r="F21" s="40"/>
    </row>
  </sheetData>
  <autoFilter ref="B10:S18">
    <filterColumn colId="2" showButton="0"/>
    <filterColumn colId="3" showButton="0"/>
    <filterColumn colId="4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</autoFilter>
  <mergeCells count="20">
    <mergeCell ref="B10:B12"/>
    <mergeCell ref="C10:C12"/>
    <mergeCell ref="D10:G12"/>
    <mergeCell ref="H10:S10"/>
    <mergeCell ref="H11:I11"/>
    <mergeCell ref="J11:K11"/>
    <mergeCell ref="F2:S3"/>
    <mergeCell ref="D18:G18"/>
    <mergeCell ref="D17:G17"/>
    <mergeCell ref="D16:G16"/>
    <mergeCell ref="D13:G13"/>
    <mergeCell ref="D14:G14"/>
    <mergeCell ref="D15:G15"/>
    <mergeCell ref="L11:M11"/>
    <mergeCell ref="N11:O11"/>
    <mergeCell ref="P11:Q11"/>
    <mergeCell ref="R11:S11"/>
    <mergeCell ref="D5:E5"/>
    <mergeCell ref="H5:S6"/>
    <mergeCell ref="D7:G7"/>
  </mergeCells>
  <conditionalFormatting sqref="B13:B18">
    <cfRule type="cellIs" dxfId="52" priority="7" operator="equal">
      <formula>"Gestión documental "</formula>
    </cfRule>
    <cfRule type="cellIs" dxfId="51" priority="8" operator="equal">
      <formula>"Administración del campus "</formula>
    </cfRule>
    <cfRule type="cellIs" dxfId="50" priority="9" operator="equal">
      <formula>"Biblioteca"</formula>
    </cfRule>
    <cfRule type="cellIs" dxfId="49" priority="10" operator="equal">
      <formula>"Comunicaciones "</formula>
    </cfRule>
    <cfRule type="cellIs" dxfId="48" priority="11" operator="equal">
      <formula>"Gestión tics "</formula>
    </cfRule>
    <cfRule type="cellIs" dxfId="47" priority="12" operator="equal">
      <formula>"Extensión "</formula>
    </cfRule>
    <cfRule type="cellIs" dxfId="46" priority="13" operator="equal">
      <formula>"Bienestar"</formula>
    </cfRule>
    <cfRule type="cellIs" dxfId="45" priority="14" operator="equal">
      <formula>"Jurídica"</formula>
    </cfRule>
    <cfRule type="cellIs" dxfId="44" priority="15" operator="equal">
      <formula>"Apoyo académico"</formula>
    </cfRule>
    <cfRule type="cellIs" dxfId="43" priority="16" operator="equal">
      <formula>"Docencia"</formula>
    </cfRule>
    <cfRule type="cellIs" dxfId="42" priority="17" operator="equal">
      <formula>"Investigación "</formula>
    </cfRule>
    <cfRule type="cellIs" dxfId="41" priority="18" operator="equal">
      <formula>"Direccionamiento "</formula>
    </cfRule>
  </conditionalFormatting>
  <conditionalFormatting sqref="B13:B18">
    <cfRule type="cellIs" dxfId="40" priority="6" operator="equal">
      <formula>"Docencia "</formula>
    </cfRule>
  </conditionalFormatting>
  <conditionalFormatting sqref="B13:B18">
    <cfRule type="cellIs" dxfId="39" priority="4" operator="equal">
      <formula>"Apoyo académico "</formula>
    </cfRule>
    <cfRule type="cellIs" dxfId="38" priority="5" operator="equal">
      <formula>"Apoyo académico"</formula>
    </cfRule>
  </conditionalFormatting>
  <conditionalFormatting sqref="B13:B18">
    <cfRule type="cellIs" dxfId="37" priority="3" operator="equal">
      <formula>"Jurídica "</formula>
    </cfRule>
  </conditionalFormatting>
  <conditionalFormatting sqref="B13:B18">
    <cfRule type="cellIs" dxfId="36" priority="2" operator="equal">
      <formula>"Bienestar 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1"/>
  <sheetViews>
    <sheetView workbookViewId="0">
      <selection activeCell="F25" sqref="F25"/>
    </sheetView>
  </sheetViews>
  <sheetFormatPr baseColWidth="10" defaultRowHeight="12.75" x14ac:dyDescent="0.25"/>
  <cols>
    <col min="1" max="1" width="11.42578125" style="4"/>
    <col min="2" max="2" width="25.85546875" style="4" customWidth="1"/>
    <col min="3" max="3" width="11.42578125" style="4"/>
    <col min="4" max="5" width="20.7109375" style="4" customWidth="1"/>
    <col min="6" max="6" width="24.140625" style="4" customWidth="1"/>
    <col min="7" max="7" width="20.7109375" style="4" customWidth="1"/>
    <col min="8" max="8" width="10.7109375" style="4" customWidth="1"/>
    <col min="9" max="9" width="10.28515625" style="4" customWidth="1"/>
    <col min="10" max="10" width="12.7109375" style="4" hidden="1" customWidth="1"/>
    <col min="11" max="12" width="10.7109375" style="4" hidden="1" customWidth="1"/>
    <col min="13" max="13" width="6.7109375" style="4" hidden="1" customWidth="1"/>
    <col min="14" max="14" width="28.140625" style="4" customWidth="1"/>
    <col min="15" max="248" width="9.140625" style="4" customWidth="1"/>
    <col min="249" max="252" width="20.7109375" style="4" customWidth="1"/>
    <col min="253" max="269" width="10.7109375" style="4" customWidth="1"/>
    <col min="270" max="504" width="9.140625" style="4" customWidth="1"/>
    <col min="505" max="508" width="20.7109375" style="4" customWidth="1"/>
    <col min="509" max="525" width="10.7109375" style="4" customWidth="1"/>
    <col min="526" max="760" width="9.140625" style="4" customWidth="1"/>
    <col min="761" max="764" width="20.7109375" style="4" customWidth="1"/>
    <col min="765" max="781" width="10.7109375" style="4" customWidth="1"/>
    <col min="782" max="1016" width="9.140625" style="4" customWidth="1"/>
    <col min="1017" max="1020" width="20.7109375" style="4" customWidth="1"/>
    <col min="1021" max="1037" width="10.7109375" style="4" customWidth="1"/>
    <col min="1038" max="1272" width="9.140625" style="4" customWidth="1"/>
    <col min="1273" max="1276" width="20.7109375" style="4" customWidth="1"/>
    <col min="1277" max="1293" width="10.7109375" style="4" customWidth="1"/>
    <col min="1294" max="1528" width="9.140625" style="4" customWidth="1"/>
    <col min="1529" max="1532" width="20.7109375" style="4" customWidth="1"/>
    <col min="1533" max="1549" width="10.7109375" style="4" customWidth="1"/>
    <col min="1550" max="1784" width="9.140625" style="4" customWidth="1"/>
    <col min="1785" max="1788" width="20.7109375" style="4" customWidth="1"/>
    <col min="1789" max="1805" width="10.7109375" style="4" customWidth="1"/>
    <col min="1806" max="2040" width="9.140625" style="4" customWidth="1"/>
    <col min="2041" max="2044" width="20.7109375" style="4" customWidth="1"/>
    <col min="2045" max="2061" width="10.7109375" style="4" customWidth="1"/>
    <col min="2062" max="2296" width="9.140625" style="4" customWidth="1"/>
    <col min="2297" max="2300" width="20.7109375" style="4" customWidth="1"/>
    <col min="2301" max="2317" width="10.7109375" style="4" customWidth="1"/>
    <col min="2318" max="2552" width="9.140625" style="4" customWidth="1"/>
    <col min="2553" max="2556" width="20.7109375" style="4" customWidth="1"/>
    <col min="2557" max="2573" width="10.7109375" style="4" customWidth="1"/>
    <col min="2574" max="2808" width="9.140625" style="4" customWidth="1"/>
    <col min="2809" max="2812" width="20.7109375" style="4" customWidth="1"/>
    <col min="2813" max="2829" width="10.7109375" style="4" customWidth="1"/>
    <col min="2830" max="3064" width="9.140625" style="4" customWidth="1"/>
    <col min="3065" max="3068" width="20.7109375" style="4" customWidth="1"/>
    <col min="3069" max="3085" width="10.7109375" style="4" customWidth="1"/>
    <col min="3086" max="3320" width="9.140625" style="4" customWidth="1"/>
    <col min="3321" max="3324" width="20.7109375" style="4" customWidth="1"/>
    <col min="3325" max="3341" width="10.7109375" style="4" customWidth="1"/>
    <col min="3342" max="3576" width="9.140625" style="4" customWidth="1"/>
    <col min="3577" max="3580" width="20.7109375" style="4" customWidth="1"/>
    <col min="3581" max="3597" width="10.7109375" style="4" customWidth="1"/>
    <col min="3598" max="3832" width="9.140625" style="4" customWidth="1"/>
    <col min="3833" max="3836" width="20.7109375" style="4" customWidth="1"/>
    <col min="3837" max="3853" width="10.7109375" style="4" customWidth="1"/>
    <col min="3854" max="4088" width="9.140625" style="4" customWidth="1"/>
    <col min="4089" max="4092" width="20.7109375" style="4" customWidth="1"/>
    <col min="4093" max="4109" width="10.7109375" style="4" customWidth="1"/>
    <col min="4110" max="4344" width="9.140625" style="4" customWidth="1"/>
    <col min="4345" max="4348" width="20.7109375" style="4" customWidth="1"/>
    <col min="4349" max="4365" width="10.7109375" style="4" customWidth="1"/>
    <col min="4366" max="4600" width="9.140625" style="4" customWidth="1"/>
    <col min="4601" max="4604" width="20.7109375" style="4" customWidth="1"/>
    <col min="4605" max="4621" width="10.7109375" style="4" customWidth="1"/>
    <col min="4622" max="4856" width="9.140625" style="4" customWidth="1"/>
    <col min="4857" max="4860" width="20.7109375" style="4" customWidth="1"/>
    <col min="4861" max="4877" width="10.7109375" style="4" customWidth="1"/>
    <col min="4878" max="5112" width="9.140625" style="4" customWidth="1"/>
    <col min="5113" max="5116" width="20.7109375" style="4" customWidth="1"/>
    <col min="5117" max="5133" width="10.7109375" style="4" customWidth="1"/>
    <col min="5134" max="5368" width="9.140625" style="4" customWidth="1"/>
    <col min="5369" max="5372" width="20.7109375" style="4" customWidth="1"/>
    <col min="5373" max="5389" width="10.7109375" style="4" customWidth="1"/>
    <col min="5390" max="5624" width="9.140625" style="4" customWidth="1"/>
    <col min="5625" max="5628" width="20.7109375" style="4" customWidth="1"/>
    <col min="5629" max="5645" width="10.7109375" style="4" customWidth="1"/>
    <col min="5646" max="5880" width="9.140625" style="4" customWidth="1"/>
    <col min="5881" max="5884" width="20.7109375" style="4" customWidth="1"/>
    <col min="5885" max="5901" width="10.7109375" style="4" customWidth="1"/>
    <col min="5902" max="6136" width="9.140625" style="4" customWidth="1"/>
    <col min="6137" max="6140" width="20.7109375" style="4" customWidth="1"/>
    <col min="6141" max="6157" width="10.7109375" style="4" customWidth="1"/>
    <col min="6158" max="6392" width="9.140625" style="4" customWidth="1"/>
    <col min="6393" max="6396" width="20.7109375" style="4" customWidth="1"/>
    <col min="6397" max="6413" width="10.7109375" style="4" customWidth="1"/>
    <col min="6414" max="6648" width="9.140625" style="4" customWidth="1"/>
    <col min="6649" max="6652" width="20.7109375" style="4" customWidth="1"/>
    <col min="6653" max="6669" width="10.7109375" style="4" customWidth="1"/>
    <col min="6670" max="6904" width="9.140625" style="4" customWidth="1"/>
    <col min="6905" max="6908" width="20.7109375" style="4" customWidth="1"/>
    <col min="6909" max="6925" width="10.7109375" style="4" customWidth="1"/>
    <col min="6926" max="7160" width="9.140625" style="4" customWidth="1"/>
    <col min="7161" max="7164" width="20.7109375" style="4" customWidth="1"/>
    <col min="7165" max="7181" width="10.7109375" style="4" customWidth="1"/>
    <col min="7182" max="7416" width="9.140625" style="4" customWidth="1"/>
    <col min="7417" max="7420" width="20.7109375" style="4" customWidth="1"/>
    <col min="7421" max="7437" width="10.7109375" style="4" customWidth="1"/>
    <col min="7438" max="7672" width="9.140625" style="4" customWidth="1"/>
    <col min="7673" max="7676" width="20.7109375" style="4" customWidth="1"/>
    <col min="7677" max="7693" width="10.7109375" style="4" customWidth="1"/>
    <col min="7694" max="7928" width="9.140625" style="4" customWidth="1"/>
    <col min="7929" max="7932" width="20.7109375" style="4" customWidth="1"/>
    <col min="7933" max="7949" width="10.7109375" style="4" customWidth="1"/>
    <col min="7950" max="8184" width="9.140625" style="4" customWidth="1"/>
    <col min="8185" max="8188" width="20.7109375" style="4" customWidth="1"/>
    <col min="8189" max="8205" width="10.7109375" style="4" customWidth="1"/>
    <col min="8206" max="8440" width="9.140625" style="4" customWidth="1"/>
    <col min="8441" max="8444" width="20.7109375" style="4" customWidth="1"/>
    <col min="8445" max="8461" width="10.7109375" style="4" customWidth="1"/>
    <col min="8462" max="8696" width="9.140625" style="4" customWidth="1"/>
    <col min="8697" max="8700" width="20.7109375" style="4" customWidth="1"/>
    <col min="8701" max="8717" width="10.7109375" style="4" customWidth="1"/>
    <col min="8718" max="8952" width="9.140625" style="4" customWidth="1"/>
    <col min="8953" max="8956" width="20.7109375" style="4" customWidth="1"/>
    <col min="8957" max="8973" width="10.7109375" style="4" customWidth="1"/>
    <col min="8974" max="9208" width="9.140625" style="4" customWidth="1"/>
    <col min="9209" max="9212" width="20.7109375" style="4" customWidth="1"/>
    <col min="9213" max="9229" width="10.7109375" style="4" customWidth="1"/>
    <col min="9230" max="9464" width="9.140625" style="4" customWidth="1"/>
    <col min="9465" max="9468" width="20.7109375" style="4" customWidth="1"/>
    <col min="9469" max="9485" width="10.7109375" style="4" customWidth="1"/>
    <col min="9486" max="9720" width="9.140625" style="4" customWidth="1"/>
    <col min="9721" max="9724" width="20.7109375" style="4" customWidth="1"/>
    <col min="9725" max="9741" width="10.7109375" style="4" customWidth="1"/>
    <col min="9742" max="9976" width="9.140625" style="4" customWidth="1"/>
    <col min="9977" max="9980" width="20.7109375" style="4" customWidth="1"/>
    <col min="9981" max="9997" width="10.7109375" style="4" customWidth="1"/>
    <col min="9998" max="10232" width="9.140625" style="4" customWidth="1"/>
    <col min="10233" max="10236" width="20.7109375" style="4" customWidth="1"/>
    <col min="10237" max="10253" width="10.7109375" style="4" customWidth="1"/>
    <col min="10254" max="10488" width="9.140625" style="4" customWidth="1"/>
    <col min="10489" max="10492" width="20.7109375" style="4" customWidth="1"/>
    <col min="10493" max="10509" width="10.7109375" style="4" customWidth="1"/>
    <col min="10510" max="10744" width="9.140625" style="4" customWidth="1"/>
    <col min="10745" max="10748" width="20.7109375" style="4" customWidth="1"/>
    <col min="10749" max="10765" width="10.7109375" style="4" customWidth="1"/>
    <col min="10766" max="11000" width="9.140625" style="4" customWidth="1"/>
    <col min="11001" max="11004" width="20.7109375" style="4" customWidth="1"/>
    <col min="11005" max="11021" width="10.7109375" style="4" customWidth="1"/>
    <col min="11022" max="11256" width="9.140625" style="4" customWidth="1"/>
    <col min="11257" max="11260" width="20.7109375" style="4" customWidth="1"/>
    <col min="11261" max="11277" width="10.7109375" style="4" customWidth="1"/>
    <col min="11278" max="11512" width="9.140625" style="4" customWidth="1"/>
    <col min="11513" max="11516" width="20.7109375" style="4" customWidth="1"/>
    <col min="11517" max="11533" width="10.7109375" style="4" customWidth="1"/>
    <col min="11534" max="11768" width="9.140625" style="4" customWidth="1"/>
    <col min="11769" max="11772" width="20.7109375" style="4" customWidth="1"/>
    <col min="11773" max="11789" width="10.7109375" style="4" customWidth="1"/>
    <col min="11790" max="12024" width="9.140625" style="4" customWidth="1"/>
    <col min="12025" max="12028" width="20.7109375" style="4" customWidth="1"/>
    <col min="12029" max="12045" width="10.7109375" style="4" customWidth="1"/>
    <col min="12046" max="12280" width="9.140625" style="4" customWidth="1"/>
    <col min="12281" max="12284" width="20.7109375" style="4" customWidth="1"/>
    <col min="12285" max="12301" width="10.7109375" style="4" customWidth="1"/>
    <col min="12302" max="12536" width="9.140625" style="4" customWidth="1"/>
    <col min="12537" max="12540" width="20.7109375" style="4" customWidth="1"/>
    <col min="12541" max="12557" width="10.7109375" style="4" customWidth="1"/>
    <col min="12558" max="12792" width="9.140625" style="4" customWidth="1"/>
    <col min="12793" max="12796" width="20.7109375" style="4" customWidth="1"/>
    <col min="12797" max="12813" width="10.7109375" style="4" customWidth="1"/>
    <col min="12814" max="13048" width="9.140625" style="4" customWidth="1"/>
    <col min="13049" max="13052" width="20.7109375" style="4" customWidth="1"/>
    <col min="13053" max="13069" width="10.7109375" style="4" customWidth="1"/>
    <col min="13070" max="13304" width="9.140625" style="4" customWidth="1"/>
    <col min="13305" max="13308" width="20.7109375" style="4" customWidth="1"/>
    <col min="13309" max="13325" width="10.7109375" style="4" customWidth="1"/>
    <col min="13326" max="13560" width="9.140625" style="4" customWidth="1"/>
    <col min="13561" max="13564" width="20.7109375" style="4" customWidth="1"/>
    <col min="13565" max="13581" width="10.7109375" style="4" customWidth="1"/>
    <col min="13582" max="13816" width="9.140625" style="4" customWidth="1"/>
    <col min="13817" max="13820" width="20.7109375" style="4" customWidth="1"/>
    <col min="13821" max="13837" width="10.7109375" style="4" customWidth="1"/>
    <col min="13838" max="14072" width="9.140625" style="4" customWidth="1"/>
    <col min="14073" max="14076" width="20.7109375" style="4" customWidth="1"/>
    <col min="14077" max="14093" width="10.7109375" style="4" customWidth="1"/>
    <col min="14094" max="14328" width="9.140625" style="4" customWidth="1"/>
    <col min="14329" max="14332" width="20.7109375" style="4" customWidth="1"/>
    <col min="14333" max="14349" width="10.7109375" style="4" customWidth="1"/>
    <col min="14350" max="14584" width="9.140625" style="4" customWidth="1"/>
    <col min="14585" max="14588" width="20.7109375" style="4" customWidth="1"/>
    <col min="14589" max="14605" width="10.7109375" style="4" customWidth="1"/>
    <col min="14606" max="14840" width="9.140625" style="4" customWidth="1"/>
    <col min="14841" max="14844" width="20.7109375" style="4" customWidth="1"/>
    <col min="14845" max="14861" width="10.7109375" style="4" customWidth="1"/>
    <col min="14862" max="15096" width="9.140625" style="4" customWidth="1"/>
    <col min="15097" max="15100" width="20.7109375" style="4" customWidth="1"/>
    <col min="15101" max="15117" width="10.7109375" style="4" customWidth="1"/>
    <col min="15118" max="15352" width="9.140625" style="4" customWidth="1"/>
    <col min="15353" max="15356" width="20.7109375" style="4" customWidth="1"/>
    <col min="15357" max="15373" width="10.7109375" style="4" customWidth="1"/>
    <col min="15374" max="15608" width="9.140625" style="4" customWidth="1"/>
    <col min="15609" max="15612" width="20.7109375" style="4" customWidth="1"/>
    <col min="15613" max="15629" width="10.7109375" style="4" customWidth="1"/>
    <col min="15630" max="15864" width="9.140625" style="4" customWidth="1"/>
    <col min="15865" max="15868" width="20.7109375" style="4" customWidth="1"/>
    <col min="15869" max="15885" width="10.7109375" style="4" customWidth="1"/>
    <col min="15886" max="16120" width="9.140625" style="4" customWidth="1"/>
    <col min="16121" max="16124" width="20.7109375" style="4" customWidth="1"/>
    <col min="16125" max="16141" width="10.7109375" style="4" customWidth="1"/>
    <col min="16142" max="16384" width="9.140625" style="4" customWidth="1"/>
  </cols>
  <sheetData>
    <row r="2" spans="2:13" ht="12.75" customHeight="1" x14ac:dyDescent="0.35">
      <c r="H2" s="78"/>
      <c r="I2" s="78"/>
    </row>
    <row r="3" spans="2:13" ht="71.25" customHeight="1" x14ac:dyDescent="0.35">
      <c r="H3" s="78"/>
      <c r="I3" s="78"/>
    </row>
    <row r="4" spans="2:13" ht="13.5" thickBot="1" x14ac:dyDescent="0.3">
      <c r="D4" s="3" t="s">
        <v>32</v>
      </c>
    </row>
    <row r="5" spans="2:13" ht="13.5" customHeight="1" thickBot="1" x14ac:dyDescent="0.3">
      <c r="D5" s="160" t="s">
        <v>25</v>
      </c>
      <c r="E5" s="161"/>
      <c r="F5" s="36">
        <v>1200</v>
      </c>
      <c r="H5" s="79"/>
      <c r="I5" s="76"/>
    </row>
    <row r="6" spans="2:13" ht="13.5" customHeight="1" thickBot="1" x14ac:dyDescent="0.3">
      <c r="H6" s="80"/>
      <c r="I6" s="77"/>
    </row>
    <row r="7" spans="2:13" ht="15.75" customHeight="1" thickBot="1" x14ac:dyDescent="0.3">
      <c r="D7" s="151"/>
      <c r="E7" s="151"/>
      <c r="F7" s="151"/>
      <c r="G7" s="151"/>
      <c r="H7" s="172" t="s">
        <v>117</v>
      </c>
      <c r="I7" s="173"/>
    </row>
    <row r="9" spans="2:13" ht="13.5" thickBot="1" x14ac:dyDescent="0.3"/>
    <row r="10" spans="2:13" ht="12.75" customHeight="1" thickBot="1" x14ac:dyDescent="0.3">
      <c r="B10" s="137" t="s">
        <v>90</v>
      </c>
      <c r="C10" s="137" t="s">
        <v>86</v>
      </c>
      <c r="D10" s="140" t="s">
        <v>84</v>
      </c>
      <c r="E10" s="141"/>
      <c r="F10" s="141"/>
      <c r="G10" s="142"/>
      <c r="H10" s="182"/>
      <c r="I10" s="153"/>
      <c r="J10" s="5"/>
      <c r="K10" s="5"/>
      <c r="L10" s="5"/>
    </row>
    <row r="11" spans="2:13" ht="15" customHeight="1" thickBot="1" x14ac:dyDescent="0.3">
      <c r="B11" s="138"/>
      <c r="C11" s="138"/>
      <c r="D11" s="143"/>
      <c r="E11" s="144"/>
      <c r="F11" s="144"/>
      <c r="G11" s="145"/>
      <c r="H11" s="180">
        <v>1</v>
      </c>
      <c r="I11" s="181"/>
      <c r="J11" s="5"/>
      <c r="K11" s="5"/>
      <c r="L11" s="5"/>
    </row>
    <row r="12" spans="2:13" ht="15.75" customHeight="1" thickBot="1" x14ac:dyDescent="0.3">
      <c r="B12" s="139"/>
      <c r="C12" s="139"/>
      <c r="D12" s="146"/>
      <c r="E12" s="147"/>
      <c r="F12" s="147"/>
      <c r="G12" s="148"/>
      <c r="H12" s="81" t="s">
        <v>27</v>
      </c>
      <c r="I12" s="81" t="s">
        <v>28</v>
      </c>
      <c r="J12" s="6"/>
      <c r="K12" s="5"/>
      <c r="L12" s="5"/>
    </row>
    <row r="13" spans="2:13" x14ac:dyDescent="0.25">
      <c r="B13" s="30" t="s">
        <v>92</v>
      </c>
      <c r="C13" s="33">
        <v>12</v>
      </c>
      <c r="D13" s="178" t="s">
        <v>52</v>
      </c>
      <c r="E13" s="179"/>
      <c r="F13" s="179"/>
      <c r="G13" s="179"/>
      <c r="H13" s="96">
        <v>42</v>
      </c>
      <c r="I13" s="97">
        <f>H13/K13</f>
        <v>3.9473684210526314E-2</v>
      </c>
      <c r="J13" s="7" t="e">
        <f>#REF!+#REF!+#REF!+#REF!+H13+#REF!</f>
        <v>#REF!</v>
      </c>
      <c r="K13" s="5">
        <v>1064</v>
      </c>
      <c r="L13" s="5" t="e">
        <f t="shared" ref="L13:L17" si="0">K13-J13</f>
        <v>#REF!</v>
      </c>
      <c r="M13" s="59" t="e">
        <f>#REF!+#REF!+#REF!+#REF!+H13</f>
        <v>#REF!</v>
      </c>
    </row>
    <row r="14" spans="2:13" ht="30.75" customHeight="1" x14ac:dyDescent="0.25">
      <c r="B14" s="31" t="s">
        <v>91</v>
      </c>
      <c r="C14" s="34">
        <v>29</v>
      </c>
      <c r="D14" s="174" t="s">
        <v>69</v>
      </c>
      <c r="E14" s="175"/>
      <c r="F14" s="175"/>
      <c r="G14" s="175"/>
      <c r="H14" s="82">
        <v>68</v>
      </c>
      <c r="I14" s="98">
        <f>H14/K14</f>
        <v>6.3909774436090222E-2</v>
      </c>
      <c r="J14" s="7" t="e">
        <f>#REF!+#REF!+#REF!+#REF!+H14+#REF!</f>
        <v>#REF!</v>
      </c>
      <c r="K14" s="5">
        <v>1064</v>
      </c>
      <c r="L14" s="5" t="e">
        <f t="shared" si="0"/>
        <v>#REF!</v>
      </c>
      <c r="M14" s="59" t="e">
        <f>#REF!+#REF!+#REF!+#REF!+H14</f>
        <v>#REF!</v>
      </c>
    </row>
    <row r="15" spans="2:13" ht="24" customHeight="1" x14ac:dyDescent="0.25">
      <c r="B15" s="31" t="s">
        <v>91</v>
      </c>
      <c r="C15" s="34">
        <v>30</v>
      </c>
      <c r="D15" s="174" t="s">
        <v>70</v>
      </c>
      <c r="E15" s="175"/>
      <c r="F15" s="175"/>
      <c r="G15" s="175"/>
      <c r="H15" s="82">
        <v>50</v>
      </c>
      <c r="I15" s="98">
        <f>H15/K15</f>
        <v>4.6992481203007516E-2</v>
      </c>
      <c r="J15" s="7" t="e">
        <f>#REF!+#REF!+#REF!+#REF!+H15+#REF!</f>
        <v>#REF!</v>
      </c>
      <c r="K15" s="5">
        <v>1064</v>
      </c>
      <c r="L15" s="5" t="e">
        <f t="shared" si="0"/>
        <v>#REF!</v>
      </c>
      <c r="M15" s="59" t="e">
        <f>#REF!+#REF!+#REF!+#REF!+H15</f>
        <v>#REF!</v>
      </c>
    </row>
    <row r="16" spans="2:13" ht="13.5" thickBot="1" x14ac:dyDescent="0.3">
      <c r="B16" s="31" t="s">
        <v>99</v>
      </c>
      <c r="C16" s="34">
        <v>52</v>
      </c>
      <c r="D16" s="174" t="s">
        <v>89</v>
      </c>
      <c r="E16" s="175"/>
      <c r="F16" s="175"/>
      <c r="G16" s="175"/>
      <c r="H16" s="82">
        <v>102</v>
      </c>
      <c r="I16" s="98">
        <f>H16/K16</f>
        <v>9.5864661654135333E-2</v>
      </c>
      <c r="J16" s="7" t="e">
        <f>#REF!+#REF!+#REF!+#REF!+H16+#REF!</f>
        <v>#REF!</v>
      </c>
      <c r="K16" s="5">
        <v>1064</v>
      </c>
      <c r="L16" s="5" t="e">
        <f t="shared" si="0"/>
        <v>#REF!</v>
      </c>
      <c r="M16" s="59" t="e">
        <f>#REF!+#REF!+#REF!+#REF!+H16</f>
        <v>#REF!</v>
      </c>
    </row>
    <row r="17" spans="2:14" ht="39.75" customHeight="1" thickBot="1" x14ac:dyDescent="0.3">
      <c r="B17" s="32" t="s">
        <v>92</v>
      </c>
      <c r="C17" s="35">
        <v>53</v>
      </c>
      <c r="D17" s="176" t="s">
        <v>83</v>
      </c>
      <c r="E17" s="177"/>
      <c r="F17" s="177"/>
      <c r="G17" s="177"/>
      <c r="H17" s="99">
        <v>77</v>
      </c>
      <c r="I17" s="100">
        <f>H17/K17</f>
        <v>7.2368421052631582E-2</v>
      </c>
      <c r="J17" s="7" t="e">
        <f>#REF!+#REF!+#REF!+#REF!+H17+#REF!</f>
        <v>#REF!</v>
      </c>
      <c r="K17" s="5">
        <v>1064</v>
      </c>
      <c r="L17" s="5" t="e">
        <f t="shared" si="0"/>
        <v>#REF!</v>
      </c>
      <c r="M17" s="59" t="e">
        <f>#REF!+#REF!+#REF!+#REF!+H17</f>
        <v>#REF!</v>
      </c>
      <c r="N17" s="91" t="s">
        <v>118</v>
      </c>
    </row>
    <row r="19" spans="2:14" x14ac:dyDescent="0.25">
      <c r="E19" s="8"/>
      <c r="F19" s="8"/>
      <c r="G19" s="8"/>
    </row>
    <row r="21" spans="2:14" x14ac:dyDescent="0.25">
      <c r="F21" s="40"/>
    </row>
  </sheetData>
  <autoFilter ref="B10:I17">
    <filterColumn colId="2" showButton="0"/>
    <filterColumn colId="3" showButton="0"/>
    <filterColumn colId="4" showButton="0"/>
    <filterColumn colId="6" showButton="0"/>
    <filterColumn colId="7" showButton="0"/>
  </autoFilter>
  <mergeCells count="13">
    <mergeCell ref="D5:E5"/>
    <mergeCell ref="D7:G7"/>
    <mergeCell ref="B10:B12"/>
    <mergeCell ref="C10:C12"/>
    <mergeCell ref="D10:G12"/>
    <mergeCell ref="H7:I7"/>
    <mergeCell ref="D16:G16"/>
    <mergeCell ref="D17:G17"/>
    <mergeCell ref="D14:G14"/>
    <mergeCell ref="D15:G15"/>
    <mergeCell ref="D13:G13"/>
    <mergeCell ref="H11:I11"/>
    <mergeCell ref="H10:I10"/>
  </mergeCells>
  <conditionalFormatting sqref="B13:B17">
    <cfRule type="cellIs" dxfId="35" priority="7" operator="equal">
      <formula>"Gestión documental "</formula>
    </cfRule>
    <cfRule type="cellIs" dxfId="34" priority="8" operator="equal">
      <formula>"Administración del campus "</formula>
    </cfRule>
    <cfRule type="cellIs" dxfId="33" priority="9" operator="equal">
      <formula>"Biblioteca"</formula>
    </cfRule>
    <cfRule type="cellIs" dxfId="32" priority="10" operator="equal">
      <formula>"Comunicaciones "</formula>
    </cfRule>
    <cfRule type="cellIs" dxfId="31" priority="11" operator="equal">
      <formula>"Gestión tics "</formula>
    </cfRule>
    <cfRule type="cellIs" dxfId="30" priority="12" operator="equal">
      <formula>"Extensión "</formula>
    </cfRule>
    <cfRule type="cellIs" dxfId="29" priority="13" operator="equal">
      <formula>"Bienestar"</formula>
    </cfRule>
    <cfRule type="cellIs" dxfId="28" priority="14" operator="equal">
      <formula>"Jurídica"</formula>
    </cfRule>
    <cfRule type="cellIs" dxfId="27" priority="15" operator="equal">
      <formula>"Apoyo académico"</formula>
    </cfRule>
    <cfRule type="cellIs" dxfId="26" priority="16" operator="equal">
      <formula>"Docencia"</formula>
    </cfRule>
    <cfRule type="cellIs" dxfId="25" priority="17" operator="equal">
      <formula>"Investigación "</formula>
    </cfRule>
    <cfRule type="cellIs" dxfId="24" priority="18" operator="equal">
      <formula>"Direccionamiento "</formula>
    </cfRule>
  </conditionalFormatting>
  <conditionalFormatting sqref="B13:B17">
    <cfRule type="cellIs" dxfId="23" priority="6" operator="equal">
      <formula>"Docencia "</formula>
    </cfRule>
  </conditionalFormatting>
  <conditionalFormatting sqref="B13:B17">
    <cfRule type="cellIs" dxfId="22" priority="4" operator="equal">
      <formula>"Apoyo académico "</formula>
    </cfRule>
    <cfRule type="cellIs" dxfId="21" priority="5" operator="equal">
      <formula>"Apoyo académico"</formula>
    </cfRule>
  </conditionalFormatting>
  <conditionalFormatting sqref="B13:B17">
    <cfRule type="cellIs" dxfId="20" priority="3" operator="equal">
      <formula>"Jurídica "</formula>
    </cfRule>
  </conditionalFormatting>
  <conditionalFormatting sqref="B13:B17">
    <cfRule type="cellIs" dxfId="19" priority="2" operator="equal">
      <formula>"Bienestar "</formula>
    </cfRule>
  </conditionalFormatting>
  <conditionalFormatting sqref="B16:B17">
    <cfRule type="cellIs" dxfId="18" priority="1" operator="equal">
      <formula>"Biblioteca "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54"/>
  <sheetViews>
    <sheetView workbookViewId="0">
      <selection activeCell="B20" sqref="B20"/>
    </sheetView>
  </sheetViews>
  <sheetFormatPr baseColWidth="10" defaultRowHeight="12.75" x14ac:dyDescent="0.25"/>
  <cols>
    <col min="1" max="1" width="11.42578125" style="4"/>
    <col min="2" max="2" width="25.85546875" style="4" customWidth="1"/>
    <col min="3" max="3" width="11.42578125" style="4"/>
    <col min="4" max="5" width="20.7109375" style="4" customWidth="1"/>
    <col min="6" max="6" width="24.140625" style="4" customWidth="1"/>
    <col min="7" max="7" width="20.7109375" style="4" customWidth="1"/>
    <col min="8" max="8" width="10.7109375" style="4" customWidth="1"/>
    <col min="9" max="9" width="12.7109375" style="4" customWidth="1"/>
    <col min="10" max="10" width="12.7109375" style="4" hidden="1" customWidth="1"/>
    <col min="11" max="12" width="10.7109375" style="4" hidden="1" customWidth="1"/>
    <col min="13" max="13" width="6.7109375" style="4" hidden="1" customWidth="1"/>
    <col min="14" max="248" width="9.140625" style="4" customWidth="1"/>
    <col min="249" max="252" width="20.7109375" style="4" customWidth="1"/>
    <col min="253" max="269" width="10.7109375" style="4" customWidth="1"/>
    <col min="270" max="504" width="9.140625" style="4" customWidth="1"/>
    <col min="505" max="508" width="20.7109375" style="4" customWidth="1"/>
    <col min="509" max="525" width="10.7109375" style="4" customWidth="1"/>
    <col min="526" max="760" width="9.140625" style="4" customWidth="1"/>
    <col min="761" max="764" width="20.7109375" style="4" customWidth="1"/>
    <col min="765" max="781" width="10.7109375" style="4" customWidth="1"/>
    <col min="782" max="1016" width="9.140625" style="4" customWidth="1"/>
    <col min="1017" max="1020" width="20.7109375" style="4" customWidth="1"/>
    <col min="1021" max="1037" width="10.7109375" style="4" customWidth="1"/>
    <col min="1038" max="1272" width="9.140625" style="4" customWidth="1"/>
    <col min="1273" max="1276" width="20.7109375" style="4" customWidth="1"/>
    <col min="1277" max="1293" width="10.7109375" style="4" customWidth="1"/>
    <col min="1294" max="1528" width="9.140625" style="4" customWidth="1"/>
    <col min="1529" max="1532" width="20.7109375" style="4" customWidth="1"/>
    <col min="1533" max="1549" width="10.7109375" style="4" customWidth="1"/>
    <col min="1550" max="1784" width="9.140625" style="4" customWidth="1"/>
    <col min="1785" max="1788" width="20.7109375" style="4" customWidth="1"/>
    <col min="1789" max="1805" width="10.7109375" style="4" customWidth="1"/>
    <col min="1806" max="2040" width="9.140625" style="4" customWidth="1"/>
    <col min="2041" max="2044" width="20.7109375" style="4" customWidth="1"/>
    <col min="2045" max="2061" width="10.7109375" style="4" customWidth="1"/>
    <col min="2062" max="2296" width="9.140625" style="4" customWidth="1"/>
    <col min="2297" max="2300" width="20.7109375" style="4" customWidth="1"/>
    <col min="2301" max="2317" width="10.7109375" style="4" customWidth="1"/>
    <col min="2318" max="2552" width="9.140625" style="4" customWidth="1"/>
    <col min="2553" max="2556" width="20.7109375" style="4" customWidth="1"/>
    <col min="2557" max="2573" width="10.7109375" style="4" customWidth="1"/>
    <col min="2574" max="2808" width="9.140625" style="4" customWidth="1"/>
    <col min="2809" max="2812" width="20.7109375" style="4" customWidth="1"/>
    <col min="2813" max="2829" width="10.7109375" style="4" customWidth="1"/>
    <col min="2830" max="3064" width="9.140625" style="4" customWidth="1"/>
    <col min="3065" max="3068" width="20.7109375" style="4" customWidth="1"/>
    <col min="3069" max="3085" width="10.7109375" style="4" customWidth="1"/>
    <col min="3086" max="3320" width="9.140625" style="4" customWidth="1"/>
    <col min="3321" max="3324" width="20.7109375" style="4" customWidth="1"/>
    <col min="3325" max="3341" width="10.7109375" style="4" customWidth="1"/>
    <col min="3342" max="3576" width="9.140625" style="4" customWidth="1"/>
    <col min="3577" max="3580" width="20.7109375" style="4" customWidth="1"/>
    <col min="3581" max="3597" width="10.7109375" style="4" customWidth="1"/>
    <col min="3598" max="3832" width="9.140625" style="4" customWidth="1"/>
    <col min="3833" max="3836" width="20.7109375" style="4" customWidth="1"/>
    <col min="3837" max="3853" width="10.7109375" style="4" customWidth="1"/>
    <col min="3854" max="4088" width="9.140625" style="4" customWidth="1"/>
    <col min="4089" max="4092" width="20.7109375" style="4" customWidth="1"/>
    <col min="4093" max="4109" width="10.7109375" style="4" customWidth="1"/>
    <col min="4110" max="4344" width="9.140625" style="4" customWidth="1"/>
    <col min="4345" max="4348" width="20.7109375" style="4" customWidth="1"/>
    <col min="4349" max="4365" width="10.7109375" style="4" customWidth="1"/>
    <col min="4366" max="4600" width="9.140625" style="4" customWidth="1"/>
    <col min="4601" max="4604" width="20.7109375" style="4" customWidth="1"/>
    <col min="4605" max="4621" width="10.7109375" style="4" customWidth="1"/>
    <col min="4622" max="4856" width="9.140625" style="4" customWidth="1"/>
    <col min="4857" max="4860" width="20.7109375" style="4" customWidth="1"/>
    <col min="4861" max="4877" width="10.7109375" style="4" customWidth="1"/>
    <col min="4878" max="5112" width="9.140625" style="4" customWidth="1"/>
    <col min="5113" max="5116" width="20.7109375" style="4" customWidth="1"/>
    <col min="5117" max="5133" width="10.7109375" style="4" customWidth="1"/>
    <col min="5134" max="5368" width="9.140625" style="4" customWidth="1"/>
    <col min="5369" max="5372" width="20.7109375" style="4" customWidth="1"/>
    <col min="5373" max="5389" width="10.7109375" style="4" customWidth="1"/>
    <col min="5390" max="5624" width="9.140625" style="4" customWidth="1"/>
    <col min="5625" max="5628" width="20.7109375" style="4" customWidth="1"/>
    <col min="5629" max="5645" width="10.7109375" style="4" customWidth="1"/>
    <col min="5646" max="5880" width="9.140625" style="4" customWidth="1"/>
    <col min="5881" max="5884" width="20.7109375" style="4" customWidth="1"/>
    <col min="5885" max="5901" width="10.7109375" style="4" customWidth="1"/>
    <col min="5902" max="6136" width="9.140625" style="4" customWidth="1"/>
    <col min="6137" max="6140" width="20.7109375" style="4" customWidth="1"/>
    <col min="6141" max="6157" width="10.7109375" style="4" customWidth="1"/>
    <col min="6158" max="6392" width="9.140625" style="4" customWidth="1"/>
    <col min="6393" max="6396" width="20.7109375" style="4" customWidth="1"/>
    <col min="6397" max="6413" width="10.7109375" style="4" customWidth="1"/>
    <col min="6414" max="6648" width="9.140625" style="4" customWidth="1"/>
    <col min="6649" max="6652" width="20.7109375" style="4" customWidth="1"/>
    <col min="6653" max="6669" width="10.7109375" style="4" customWidth="1"/>
    <col min="6670" max="6904" width="9.140625" style="4" customWidth="1"/>
    <col min="6905" max="6908" width="20.7109375" style="4" customWidth="1"/>
    <col min="6909" max="6925" width="10.7109375" style="4" customWidth="1"/>
    <col min="6926" max="7160" width="9.140625" style="4" customWidth="1"/>
    <col min="7161" max="7164" width="20.7109375" style="4" customWidth="1"/>
    <col min="7165" max="7181" width="10.7109375" style="4" customWidth="1"/>
    <col min="7182" max="7416" width="9.140625" style="4" customWidth="1"/>
    <col min="7417" max="7420" width="20.7109375" style="4" customWidth="1"/>
    <col min="7421" max="7437" width="10.7109375" style="4" customWidth="1"/>
    <col min="7438" max="7672" width="9.140625" style="4" customWidth="1"/>
    <col min="7673" max="7676" width="20.7109375" style="4" customWidth="1"/>
    <col min="7677" max="7693" width="10.7109375" style="4" customWidth="1"/>
    <col min="7694" max="7928" width="9.140625" style="4" customWidth="1"/>
    <col min="7929" max="7932" width="20.7109375" style="4" customWidth="1"/>
    <col min="7933" max="7949" width="10.7109375" style="4" customWidth="1"/>
    <col min="7950" max="8184" width="9.140625" style="4" customWidth="1"/>
    <col min="8185" max="8188" width="20.7109375" style="4" customWidth="1"/>
    <col min="8189" max="8205" width="10.7109375" style="4" customWidth="1"/>
    <col min="8206" max="8440" width="9.140625" style="4" customWidth="1"/>
    <col min="8441" max="8444" width="20.7109375" style="4" customWidth="1"/>
    <col min="8445" max="8461" width="10.7109375" style="4" customWidth="1"/>
    <col min="8462" max="8696" width="9.140625" style="4" customWidth="1"/>
    <col min="8697" max="8700" width="20.7109375" style="4" customWidth="1"/>
    <col min="8701" max="8717" width="10.7109375" style="4" customWidth="1"/>
    <col min="8718" max="8952" width="9.140625" style="4" customWidth="1"/>
    <col min="8953" max="8956" width="20.7109375" style="4" customWidth="1"/>
    <col min="8957" max="8973" width="10.7109375" style="4" customWidth="1"/>
    <col min="8974" max="9208" width="9.140625" style="4" customWidth="1"/>
    <col min="9209" max="9212" width="20.7109375" style="4" customWidth="1"/>
    <col min="9213" max="9229" width="10.7109375" style="4" customWidth="1"/>
    <col min="9230" max="9464" width="9.140625" style="4" customWidth="1"/>
    <col min="9465" max="9468" width="20.7109375" style="4" customWidth="1"/>
    <col min="9469" max="9485" width="10.7109375" style="4" customWidth="1"/>
    <col min="9486" max="9720" width="9.140625" style="4" customWidth="1"/>
    <col min="9721" max="9724" width="20.7109375" style="4" customWidth="1"/>
    <col min="9725" max="9741" width="10.7109375" style="4" customWidth="1"/>
    <col min="9742" max="9976" width="9.140625" style="4" customWidth="1"/>
    <col min="9977" max="9980" width="20.7109375" style="4" customWidth="1"/>
    <col min="9981" max="9997" width="10.7109375" style="4" customWidth="1"/>
    <col min="9998" max="10232" width="9.140625" style="4" customWidth="1"/>
    <col min="10233" max="10236" width="20.7109375" style="4" customWidth="1"/>
    <col min="10237" max="10253" width="10.7109375" style="4" customWidth="1"/>
    <col min="10254" max="10488" width="9.140625" style="4" customWidth="1"/>
    <col min="10489" max="10492" width="20.7109375" style="4" customWidth="1"/>
    <col min="10493" max="10509" width="10.7109375" style="4" customWidth="1"/>
    <col min="10510" max="10744" width="9.140625" style="4" customWidth="1"/>
    <col min="10745" max="10748" width="20.7109375" style="4" customWidth="1"/>
    <col min="10749" max="10765" width="10.7109375" style="4" customWidth="1"/>
    <col min="10766" max="11000" width="9.140625" style="4" customWidth="1"/>
    <col min="11001" max="11004" width="20.7109375" style="4" customWidth="1"/>
    <col min="11005" max="11021" width="10.7109375" style="4" customWidth="1"/>
    <col min="11022" max="11256" width="9.140625" style="4" customWidth="1"/>
    <col min="11257" max="11260" width="20.7109375" style="4" customWidth="1"/>
    <col min="11261" max="11277" width="10.7109375" style="4" customWidth="1"/>
    <col min="11278" max="11512" width="9.140625" style="4" customWidth="1"/>
    <col min="11513" max="11516" width="20.7109375" style="4" customWidth="1"/>
    <col min="11517" max="11533" width="10.7109375" style="4" customWidth="1"/>
    <col min="11534" max="11768" width="9.140625" style="4" customWidth="1"/>
    <col min="11769" max="11772" width="20.7109375" style="4" customWidth="1"/>
    <col min="11773" max="11789" width="10.7109375" style="4" customWidth="1"/>
    <col min="11790" max="12024" width="9.140625" style="4" customWidth="1"/>
    <col min="12025" max="12028" width="20.7109375" style="4" customWidth="1"/>
    <col min="12029" max="12045" width="10.7109375" style="4" customWidth="1"/>
    <col min="12046" max="12280" width="9.140625" style="4" customWidth="1"/>
    <col min="12281" max="12284" width="20.7109375" style="4" customWidth="1"/>
    <col min="12285" max="12301" width="10.7109375" style="4" customWidth="1"/>
    <col min="12302" max="12536" width="9.140625" style="4" customWidth="1"/>
    <col min="12537" max="12540" width="20.7109375" style="4" customWidth="1"/>
    <col min="12541" max="12557" width="10.7109375" style="4" customWidth="1"/>
    <col min="12558" max="12792" width="9.140625" style="4" customWidth="1"/>
    <col min="12793" max="12796" width="20.7109375" style="4" customWidth="1"/>
    <col min="12797" max="12813" width="10.7109375" style="4" customWidth="1"/>
    <col min="12814" max="13048" width="9.140625" style="4" customWidth="1"/>
    <col min="13049" max="13052" width="20.7109375" style="4" customWidth="1"/>
    <col min="13053" max="13069" width="10.7109375" style="4" customWidth="1"/>
    <col min="13070" max="13304" width="9.140625" style="4" customWidth="1"/>
    <col min="13305" max="13308" width="20.7109375" style="4" customWidth="1"/>
    <col min="13309" max="13325" width="10.7109375" style="4" customWidth="1"/>
    <col min="13326" max="13560" width="9.140625" style="4" customWidth="1"/>
    <col min="13561" max="13564" width="20.7109375" style="4" customWidth="1"/>
    <col min="13565" max="13581" width="10.7109375" style="4" customWidth="1"/>
    <col min="13582" max="13816" width="9.140625" style="4" customWidth="1"/>
    <col min="13817" max="13820" width="20.7109375" style="4" customWidth="1"/>
    <col min="13821" max="13837" width="10.7109375" style="4" customWidth="1"/>
    <col min="13838" max="14072" width="9.140625" style="4" customWidth="1"/>
    <col min="14073" max="14076" width="20.7109375" style="4" customWidth="1"/>
    <col min="14077" max="14093" width="10.7109375" style="4" customWidth="1"/>
    <col min="14094" max="14328" width="9.140625" style="4" customWidth="1"/>
    <col min="14329" max="14332" width="20.7109375" style="4" customWidth="1"/>
    <col min="14333" max="14349" width="10.7109375" style="4" customWidth="1"/>
    <col min="14350" max="14584" width="9.140625" style="4" customWidth="1"/>
    <col min="14585" max="14588" width="20.7109375" style="4" customWidth="1"/>
    <col min="14589" max="14605" width="10.7109375" style="4" customWidth="1"/>
    <col min="14606" max="14840" width="9.140625" style="4" customWidth="1"/>
    <col min="14841" max="14844" width="20.7109375" style="4" customWidth="1"/>
    <col min="14845" max="14861" width="10.7109375" style="4" customWidth="1"/>
    <col min="14862" max="15096" width="9.140625" style="4" customWidth="1"/>
    <col min="15097" max="15100" width="20.7109375" style="4" customWidth="1"/>
    <col min="15101" max="15117" width="10.7109375" style="4" customWidth="1"/>
    <col min="15118" max="15352" width="9.140625" style="4" customWidth="1"/>
    <col min="15353" max="15356" width="20.7109375" style="4" customWidth="1"/>
    <col min="15357" max="15373" width="10.7109375" style="4" customWidth="1"/>
    <col min="15374" max="15608" width="9.140625" style="4" customWidth="1"/>
    <col min="15609" max="15612" width="20.7109375" style="4" customWidth="1"/>
    <col min="15613" max="15629" width="10.7109375" style="4" customWidth="1"/>
    <col min="15630" max="15864" width="9.140625" style="4" customWidth="1"/>
    <col min="15865" max="15868" width="20.7109375" style="4" customWidth="1"/>
    <col min="15869" max="15885" width="10.7109375" style="4" customWidth="1"/>
    <col min="15886" max="16120" width="9.140625" style="4" customWidth="1"/>
    <col min="16121" max="16124" width="20.7109375" style="4" customWidth="1"/>
    <col min="16125" max="16141" width="10.7109375" style="4" customWidth="1"/>
    <col min="16142" max="16384" width="9.140625" style="4" customWidth="1"/>
  </cols>
  <sheetData>
    <row r="2" spans="2:13" x14ac:dyDescent="0.25">
      <c r="H2" s="189"/>
      <c r="I2" s="189"/>
    </row>
    <row r="3" spans="2:13" ht="71.25" customHeight="1" x14ac:dyDescent="0.25">
      <c r="H3" s="189"/>
      <c r="I3" s="189"/>
    </row>
    <row r="4" spans="2:13" ht="13.5" thickBot="1" x14ac:dyDescent="0.3">
      <c r="D4" s="3" t="s">
        <v>32</v>
      </c>
      <c r="H4" s="5"/>
      <c r="I4" s="5"/>
    </row>
    <row r="5" spans="2:13" ht="13.5" thickBot="1" x14ac:dyDescent="0.3">
      <c r="D5" s="160" t="s">
        <v>25</v>
      </c>
      <c r="E5" s="161"/>
      <c r="F5" s="36">
        <v>1200</v>
      </c>
      <c r="H5" s="190"/>
      <c r="I5" s="190"/>
    </row>
    <row r="6" spans="2:13" x14ac:dyDescent="0.25">
      <c r="H6" s="190"/>
      <c r="I6" s="190"/>
    </row>
    <row r="7" spans="2:13" x14ac:dyDescent="0.25">
      <c r="D7" s="151"/>
      <c r="E7" s="151"/>
      <c r="F7" s="151"/>
      <c r="G7" s="151"/>
      <c r="H7" s="83"/>
      <c r="I7" s="84"/>
    </row>
    <row r="9" spans="2:13" ht="13.5" thickBot="1" x14ac:dyDescent="0.3"/>
    <row r="10" spans="2:13" ht="12.75" customHeight="1" thickBot="1" x14ac:dyDescent="0.3">
      <c r="B10" s="137" t="s">
        <v>90</v>
      </c>
      <c r="C10" s="137" t="s">
        <v>86</v>
      </c>
      <c r="D10" s="140" t="s">
        <v>84</v>
      </c>
      <c r="E10" s="141"/>
      <c r="F10" s="141"/>
      <c r="G10" s="142"/>
      <c r="H10" s="152"/>
      <c r="I10" s="153"/>
      <c r="J10" s="5"/>
      <c r="K10" s="5"/>
      <c r="L10" s="5"/>
    </row>
    <row r="11" spans="2:13" ht="15" customHeight="1" x14ac:dyDescent="0.25">
      <c r="B11" s="138"/>
      <c r="C11" s="138"/>
      <c r="D11" s="143"/>
      <c r="E11" s="144"/>
      <c r="F11" s="144"/>
      <c r="G11" s="145"/>
      <c r="H11" s="149" t="s">
        <v>1</v>
      </c>
      <c r="I11" s="150"/>
      <c r="J11" s="5"/>
      <c r="K11" s="5"/>
      <c r="L11" s="5"/>
    </row>
    <row r="12" spans="2:13" ht="15.75" customHeight="1" thickBot="1" x14ac:dyDescent="0.3">
      <c r="B12" s="139"/>
      <c r="C12" s="139"/>
      <c r="D12" s="146"/>
      <c r="E12" s="147"/>
      <c r="F12" s="147"/>
      <c r="G12" s="148"/>
      <c r="H12" s="11" t="s">
        <v>27</v>
      </c>
      <c r="I12" s="12" t="s">
        <v>28</v>
      </c>
      <c r="J12" s="6"/>
      <c r="K12" s="5"/>
      <c r="L12" s="5"/>
    </row>
    <row r="13" spans="2:13" ht="27.75" customHeight="1" x14ac:dyDescent="0.25">
      <c r="B13" s="30" t="s">
        <v>91</v>
      </c>
      <c r="C13" s="33">
        <v>11</v>
      </c>
      <c r="D13" s="187" t="s">
        <v>51</v>
      </c>
      <c r="E13" s="188"/>
      <c r="F13" s="188"/>
      <c r="G13" s="188"/>
      <c r="H13" s="101">
        <v>198</v>
      </c>
      <c r="I13" s="102">
        <v>0.16500000000000001</v>
      </c>
      <c r="J13" s="7" t="e">
        <f>#REF!+#REF!+#REF!+#REF!+#REF!+H13</f>
        <v>#REF!</v>
      </c>
      <c r="K13" s="5">
        <v>1064</v>
      </c>
      <c r="L13" s="5" t="e">
        <f t="shared" ref="L13:L19" si="0">K13-J13</f>
        <v>#REF!</v>
      </c>
      <c r="M13" s="59" t="e">
        <f>#REF!+#REF!+#REF!+#REF!+#REF!</f>
        <v>#REF!</v>
      </c>
    </row>
    <row r="14" spans="2:13" x14ac:dyDescent="0.25">
      <c r="B14" s="31" t="s">
        <v>92</v>
      </c>
      <c r="C14" s="34">
        <v>14</v>
      </c>
      <c r="D14" s="183" t="s">
        <v>54</v>
      </c>
      <c r="E14" s="184"/>
      <c r="F14" s="184"/>
      <c r="G14" s="184"/>
      <c r="H14" s="90">
        <v>123</v>
      </c>
      <c r="I14" s="103">
        <v>0.10249999999999999</v>
      </c>
      <c r="J14" s="7" t="e">
        <f>#REF!+#REF!+#REF!+#REF!+#REF!+H14</f>
        <v>#REF!</v>
      </c>
      <c r="K14" s="5">
        <v>1064</v>
      </c>
      <c r="L14" s="5" t="e">
        <f t="shared" si="0"/>
        <v>#REF!</v>
      </c>
      <c r="M14" s="59" t="e">
        <f>#REF!+#REF!+#REF!+#REF!+#REF!</f>
        <v>#REF!</v>
      </c>
    </row>
    <row r="15" spans="2:13" ht="31.5" customHeight="1" x14ac:dyDescent="0.25">
      <c r="B15" s="31" t="s">
        <v>92</v>
      </c>
      <c r="C15" s="34">
        <v>15</v>
      </c>
      <c r="D15" s="183" t="s">
        <v>55</v>
      </c>
      <c r="E15" s="184"/>
      <c r="F15" s="184"/>
      <c r="G15" s="184"/>
      <c r="H15" s="90">
        <v>86</v>
      </c>
      <c r="I15" s="103">
        <v>7.166666666666667E-2</v>
      </c>
      <c r="J15" s="7" t="e">
        <f>#REF!+#REF!+#REF!+#REF!+#REF!+H15</f>
        <v>#REF!</v>
      </c>
      <c r="K15" s="5">
        <v>1064</v>
      </c>
      <c r="L15" s="5" t="e">
        <f t="shared" si="0"/>
        <v>#REF!</v>
      </c>
      <c r="M15" s="59" t="e">
        <f>#REF!+#REF!+#REF!+#REF!+#REF!</f>
        <v>#REF!</v>
      </c>
    </row>
    <row r="16" spans="2:13" ht="12.75" customHeight="1" x14ac:dyDescent="0.25">
      <c r="B16" s="31" t="s">
        <v>92</v>
      </c>
      <c r="C16" s="34">
        <v>22</v>
      </c>
      <c r="D16" s="183" t="s">
        <v>62</v>
      </c>
      <c r="E16" s="184"/>
      <c r="F16" s="184"/>
      <c r="G16" s="184"/>
      <c r="H16" s="90">
        <v>99</v>
      </c>
      <c r="I16" s="103">
        <v>8.2500000000000004E-2</v>
      </c>
      <c r="J16" s="7" t="e">
        <f>#REF!+#REF!+#REF!+#REF!+#REF!+H16</f>
        <v>#REF!</v>
      </c>
      <c r="K16" s="5">
        <v>1064</v>
      </c>
      <c r="L16" s="5" t="e">
        <f t="shared" si="0"/>
        <v>#REF!</v>
      </c>
      <c r="M16" s="59" t="e">
        <f>#REF!+#REF!+#REF!+#REF!+#REF!</f>
        <v>#REF!</v>
      </c>
    </row>
    <row r="17" spans="2:13" ht="45" customHeight="1" x14ac:dyDescent="0.25">
      <c r="B17" s="31" t="s">
        <v>91</v>
      </c>
      <c r="C17" s="34">
        <v>35</v>
      </c>
      <c r="D17" s="183" t="s">
        <v>75</v>
      </c>
      <c r="E17" s="184"/>
      <c r="F17" s="184"/>
      <c r="G17" s="184"/>
      <c r="H17" s="90">
        <v>86</v>
      </c>
      <c r="I17" s="103">
        <v>7.166666666666667E-2</v>
      </c>
      <c r="J17" s="7" t="e">
        <f>#REF!+#REF!+#REF!+#REF!+#REF!+H17</f>
        <v>#REF!</v>
      </c>
      <c r="K17" s="5">
        <v>1064</v>
      </c>
      <c r="L17" s="5" t="e">
        <f t="shared" si="0"/>
        <v>#REF!</v>
      </c>
      <c r="M17" s="59" t="e">
        <f>#REF!+#REF!+#REF!+#REF!+#REF!</f>
        <v>#REF!</v>
      </c>
    </row>
    <row r="18" spans="2:13" x14ac:dyDescent="0.25">
      <c r="B18" s="31" t="s">
        <v>93</v>
      </c>
      <c r="C18" s="34">
        <v>45</v>
      </c>
      <c r="D18" s="183" t="s">
        <v>104</v>
      </c>
      <c r="E18" s="184"/>
      <c r="F18" s="184"/>
      <c r="G18" s="184"/>
      <c r="H18" s="90">
        <v>86</v>
      </c>
      <c r="I18" s="103">
        <v>7.166666666666667E-2</v>
      </c>
      <c r="J18" s="7" t="e">
        <f>#REF!+#REF!+#REF!+#REF!+#REF!+H18</f>
        <v>#REF!</v>
      </c>
      <c r="K18" s="5">
        <v>1064</v>
      </c>
      <c r="L18" s="5" t="e">
        <f t="shared" si="0"/>
        <v>#REF!</v>
      </c>
      <c r="M18" s="59" t="e">
        <f>#REF!+#REF!+#REF!+#REF!+#REF!</f>
        <v>#REF!</v>
      </c>
    </row>
    <row r="19" spans="2:13" ht="13.5" thickBot="1" x14ac:dyDescent="0.3">
      <c r="B19" s="32" t="s">
        <v>107</v>
      </c>
      <c r="C19" s="35">
        <v>48</v>
      </c>
      <c r="D19" s="185" t="s">
        <v>88</v>
      </c>
      <c r="E19" s="186"/>
      <c r="F19" s="186"/>
      <c r="G19" s="186"/>
      <c r="H19" s="104">
        <v>83</v>
      </c>
      <c r="I19" s="105">
        <v>6.9166666666666668E-2</v>
      </c>
      <c r="J19" s="7" t="e">
        <f>#REF!+#REF!+#REF!+#REF!+#REF!+H19</f>
        <v>#REF!</v>
      </c>
      <c r="K19" s="5">
        <v>1064</v>
      </c>
      <c r="L19" s="5" t="e">
        <f t="shared" si="0"/>
        <v>#REF!</v>
      </c>
      <c r="M19" s="59" t="e">
        <f>#REF!+#REF!+#REF!+#REF!+#REF!</f>
        <v>#REF!</v>
      </c>
    </row>
    <row r="20" spans="2:13" x14ac:dyDescent="0.25">
      <c r="E20" s="8"/>
      <c r="F20" s="5"/>
      <c r="G20" s="5"/>
      <c r="H20" s="5"/>
      <c r="I20" s="1"/>
    </row>
    <row r="21" spans="2:13" ht="12.75" customHeight="1" x14ac:dyDescent="0.25">
      <c r="E21" s="8"/>
      <c r="F21" s="85"/>
      <c r="G21" s="86"/>
      <c r="H21" s="5"/>
    </row>
    <row r="22" spans="2:13" ht="12.75" customHeight="1" x14ac:dyDescent="0.25">
      <c r="E22" s="8"/>
      <c r="F22" s="87"/>
      <c r="G22" s="86"/>
      <c r="H22" s="5"/>
    </row>
    <row r="23" spans="2:13" ht="13.5" customHeight="1" x14ac:dyDescent="0.25">
      <c r="E23" s="8"/>
      <c r="F23" s="87"/>
      <c r="G23" s="86"/>
      <c r="H23" s="5"/>
    </row>
    <row r="24" spans="2:13" ht="12.75" customHeight="1" x14ac:dyDescent="0.25">
      <c r="E24" s="8"/>
      <c r="F24" s="87"/>
      <c r="G24" s="86"/>
      <c r="H24" s="5"/>
    </row>
    <row r="25" spans="2:13" ht="13.5" customHeight="1" x14ac:dyDescent="0.25">
      <c r="E25" s="8"/>
      <c r="F25" s="87"/>
      <c r="G25" s="86"/>
      <c r="H25" s="5"/>
    </row>
    <row r="26" spans="2:13" ht="13.5" customHeight="1" x14ac:dyDescent="0.25">
      <c r="E26" s="8"/>
      <c r="F26" s="87"/>
      <c r="G26" s="86"/>
      <c r="H26" s="5"/>
    </row>
    <row r="27" spans="2:13" ht="20.25" x14ac:dyDescent="0.25">
      <c r="E27" s="8"/>
      <c r="F27" s="5"/>
      <c r="G27" s="88"/>
      <c r="H27" s="5"/>
    </row>
    <row r="28" spans="2:13" x14ac:dyDescent="0.25">
      <c r="E28" s="8"/>
      <c r="F28" s="5"/>
      <c r="G28" s="5"/>
      <c r="H28" s="5"/>
    </row>
    <row r="29" spans="2:13" x14ac:dyDescent="0.25">
      <c r="E29" s="8"/>
      <c r="F29" s="5"/>
      <c r="G29" s="5"/>
      <c r="H29" s="5"/>
    </row>
    <row r="30" spans="2:13" x14ac:dyDescent="0.25">
      <c r="F30" s="5"/>
      <c r="G30" s="5"/>
      <c r="H30" s="5"/>
    </row>
    <row r="31" spans="2:13" x14ac:dyDescent="0.25">
      <c r="F31" s="89"/>
      <c r="G31" s="5"/>
      <c r="H31" s="5"/>
    </row>
    <row r="32" spans="2:13" x14ac:dyDescent="0.25">
      <c r="F32" s="5"/>
      <c r="G32" s="5"/>
      <c r="H32" s="5"/>
    </row>
    <row r="33" spans="6:8" x14ac:dyDescent="0.25">
      <c r="F33" s="5"/>
      <c r="G33" s="5"/>
      <c r="H33" s="5"/>
    </row>
    <row r="34" spans="6:8" x14ac:dyDescent="0.25">
      <c r="F34" s="5"/>
      <c r="G34" s="5"/>
      <c r="H34" s="5"/>
    </row>
    <row r="35" spans="6:8" x14ac:dyDescent="0.25">
      <c r="F35" s="5"/>
      <c r="G35" s="5"/>
      <c r="H35" s="5"/>
    </row>
    <row r="36" spans="6:8" x14ac:dyDescent="0.25">
      <c r="F36" s="59"/>
      <c r="G36" s="59"/>
      <c r="H36" s="59"/>
    </row>
    <row r="37" spans="6:8" x14ac:dyDescent="0.25">
      <c r="F37" s="59"/>
      <c r="G37" s="59"/>
      <c r="H37" s="59"/>
    </row>
    <row r="38" spans="6:8" x14ac:dyDescent="0.25">
      <c r="F38" s="59"/>
      <c r="G38" s="59"/>
      <c r="H38" s="59"/>
    </row>
    <row r="39" spans="6:8" x14ac:dyDescent="0.25">
      <c r="F39" s="59"/>
      <c r="G39" s="59"/>
      <c r="H39" s="59"/>
    </row>
    <row r="40" spans="6:8" x14ac:dyDescent="0.25">
      <c r="F40" s="59"/>
      <c r="G40" s="59"/>
      <c r="H40" s="59"/>
    </row>
    <row r="41" spans="6:8" x14ac:dyDescent="0.25">
      <c r="F41" s="59"/>
      <c r="G41" s="59"/>
      <c r="H41" s="59"/>
    </row>
    <row r="42" spans="6:8" x14ac:dyDescent="0.25">
      <c r="F42" s="59"/>
      <c r="G42" s="59"/>
      <c r="H42" s="59"/>
    </row>
    <row r="43" spans="6:8" x14ac:dyDescent="0.25">
      <c r="F43" s="59"/>
      <c r="G43" s="59"/>
      <c r="H43" s="59"/>
    </row>
    <row r="44" spans="6:8" x14ac:dyDescent="0.25">
      <c r="F44" s="59"/>
      <c r="G44" s="59"/>
      <c r="H44" s="59"/>
    </row>
    <row r="45" spans="6:8" x14ac:dyDescent="0.25">
      <c r="F45" s="59"/>
      <c r="G45" s="59"/>
      <c r="H45" s="59"/>
    </row>
    <row r="46" spans="6:8" x14ac:dyDescent="0.25">
      <c r="F46" s="59"/>
      <c r="G46" s="59"/>
      <c r="H46" s="59"/>
    </row>
    <row r="47" spans="6:8" x14ac:dyDescent="0.25">
      <c r="F47" s="59"/>
      <c r="G47" s="59"/>
      <c r="H47" s="59"/>
    </row>
    <row r="48" spans="6:8" x14ac:dyDescent="0.25">
      <c r="F48" s="59"/>
      <c r="G48" s="59"/>
      <c r="H48" s="59"/>
    </row>
    <row r="49" spans="6:8" x14ac:dyDescent="0.25">
      <c r="F49" s="59"/>
      <c r="G49" s="59"/>
      <c r="H49" s="59"/>
    </row>
    <row r="50" spans="6:8" x14ac:dyDescent="0.25">
      <c r="F50" s="59"/>
      <c r="G50" s="59"/>
      <c r="H50" s="59"/>
    </row>
    <row r="51" spans="6:8" x14ac:dyDescent="0.25">
      <c r="F51" s="59"/>
      <c r="G51" s="59"/>
      <c r="H51" s="59"/>
    </row>
    <row r="52" spans="6:8" x14ac:dyDescent="0.25">
      <c r="F52" s="59"/>
      <c r="G52" s="59"/>
      <c r="H52" s="59"/>
    </row>
    <row r="53" spans="6:8" x14ac:dyDescent="0.25">
      <c r="F53" s="59"/>
      <c r="G53" s="59"/>
      <c r="H53" s="59"/>
    </row>
    <row r="54" spans="6:8" x14ac:dyDescent="0.25">
      <c r="F54" s="59"/>
      <c r="G54" s="59"/>
      <c r="H54" s="59"/>
    </row>
  </sheetData>
  <autoFilter ref="B10:I19">
    <filterColumn colId="2" showButton="0"/>
    <filterColumn colId="3" showButton="0"/>
    <filterColumn colId="4" showButton="0"/>
    <filterColumn colId="6" showButton="0"/>
  </autoFilter>
  <mergeCells count="16">
    <mergeCell ref="B10:B12"/>
    <mergeCell ref="C10:C12"/>
    <mergeCell ref="D10:G12"/>
    <mergeCell ref="H10:I10"/>
    <mergeCell ref="D13:G13"/>
    <mergeCell ref="D14:G14"/>
    <mergeCell ref="H11:I11"/>
    <mergeCell ref="H2:I3"/>
    <mergeCell ref="D5:E5"/>
    <mergeCell ref="H5:I6"/>
    <mergeCell ref="D7:G7"/>
    <mergeCell ref="D18:G18"/>
    <mergeCell ref="D19:G19"/>
    <mergeCell ref="D17:G17"/>
    <mergeCell ref="D16:G16"/>
    <mergeCell ref="D15:G15"/>
  </mergeCells>
  <conditionalFormatting sqref="B13:B19">
    <cfRule type="cellIs" dxfId="17" priority="7" operator="equal">
      <formula>"Gestión documental "</formula>
    </cfRule>
    <cfRule type="cellIs" dxfId="16" priority="8" operator="equal">
      <formula>"Administración del campus "</formula>
    </cfRule>
    <cfRule type="cellIs" dxfId="15" priority="9" operator="equal">
      <formula>"Biblioteca"</formula>
    </cfRule>
    <cfRule type="cellIs" dxfId="14" priority="10" operator="equal">
      <formula>"Comunicaciones "</formula>
    </cfRule>
    <cfRule type="cellIs" dxfId="13" priority="11" operator="equal">
      <formula>"Gestión tics "</formula>
    </cfRule>
    <cfRule type="cellIs" dxfId="12" priority="12" operator="equal">
      <formula>"Extensión "</formula>
    </cfRule>
    <cfRule type="cellIs" dxfId="11" priority="13" operator="equal">
      <formula>"Bienestar"</formula>
    </cfRule>
    <cfRule type="cellIs" dxfId="10" priority="14" operator="equal">
      <formula>"Jurídica"</formula>
    </cfRule>
    <cfRule type="cellIs" dxfId="9" priority="15" operator="equal">
      <formula>"Apoyo académico"</formula>
    </cfRule>
    <cfRule type="cellIs" dxfId="8" priority="16" operator="equal">
      <formula>"Docencia"</formula>
    </cfRule>
    <cfRule type="cellIs" dxfId="7" priority="17" operator="equal">
      <formula>"Investigación "</formula>
    </cfRule>
    <cfRule type="cellIs" dxfId="6" priority="18" operator="equal">
      <formula>"Direccionamiento "</formula>
    </cfRule>
  </conditionalFormatting>
  <conditionalFormatting sqref="B13:B19">
    <cfRule type="cellIs" dxfId="5" priority="6" operator="equal">
      <formula>"Docencia "</formula>
    </cfRule>
  </conditionalFormatting>
  <conditionalFormatting sqref="B13:B19">
    <cfRule type="cellIs" dxfId="4" priority="4" operator="equal">
      <formula>"Apoyo académico "</formula>
    </cfRule>
    <cfRule type="cellIs" dxfId="3" priority="5" operator="equal">
      <formula>"Apoyo académico"</formula>
    </cfRule>
  </conditionalFormatting>
  <conditionalFormatting sqref="B13:B19">
    <cfRule type="cellIs" dxfId="2" priority="3" operator="equal">
      <formula>"Jurídica "</formula>
    </cfRule>
  </conditionalFormatting>
  <conditionalFormatting sqref="B14:B19">
    <cfRule type="cellIs" dxfId="1" priority="2" operator="equal">
      <formula>"Bienestar "</formula>
    </cfRule>
  </conditionalFormatting>
  <conditionalFormatting sqref="B19">
    <cfRule type="cellIs" dxfId="0" priority="1" operator="equal">
      <formula>"Biblioteca 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Consolidado encuesta </vt:lpstr>
      <vt:lpstr>Evaluación</vt:lpstr>
      <vt:lpstr>MAYORES SATISFACCIONES </vt:lpstr>
      <vt:lpstr>MAYORES INSATISFACCIONES </vt:lpstr>
      <vt:lpstr>NO SABE NO CONOCE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Tatiana Vargas Cruz</dc:creator>
  <cp:lastModifiedBy>Marietta V.R.</cp:lastModifiedBy>
  <dcterms:created xsi:type="dcterms:W3CDTF">2017-02-15T15:19:07Z</dcterms:created>
  <dcterms:modified xsi:type="dcterms:W3CDTF">2020-04-15T22:17:45Z</dcterms:modified>
</cp:coreProperties>
</file>