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ab Uniquindío\2019\Parasitología\Documentos evidencias\"/>
    </mc:Choice>
  </mc:AlternateContent>
  <bookViews>
    <workbookView xWindow="0" yWindow="0" windowWidth="24000" windowHeight="9045"/>
  </bookViews>
  <sheets>
    <sheet name="Carta de Control 1" sheetId="4" r:id="rId1"/>
    <sheet name="Carta Base" sheetId="2" r:id="rId2"/>
    <sheet name="Hoja2" sheetId="3" r:id="rId3"/>
  </sheets>
  <externalReferences>
    <externalReference r:id="rId4"/>
    <externalReference r:id="rId5"/>
  </externalReferences>
  <definedNames>
    <definedName name="_xlnm.Print_Area" localSheetId="0">'Carta de Control 1'!$A$1:$AJ$41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13" i="4" l="1"/>
  <c r="AN41" i="4" l="1"/>
  <c r="AN40" i="4"/>
  <c r="AN39" i="4"/>
  <c r="AN38" i="4"/>
  <c r="AN37" i="4"/>
  <c r="AN36" i="4"/>
  <c r="AN35" i="4"/>
  <c r="AN34" i="4"/>
  <c r="AN33" i="4"/>
  <c r="AN32" i="4"/>
  <c r="AN31" i="4"/>
  <c r="AN30" i="4"/>
  <c r="AN29" i="4"/>
  <c r="AN28" i="4"/>
  <c r="AN27" i="4"/>
  <c r="AN26" i="4"/>
  <c r="AN25" i="4"/>
  <c r="AN24" i="4"/>
  <c r="AN23" i="4"/>
  <c r="AN22" i="4"/>
  <c r="AN21" i="4"/>
  <c r="AN20" i="4"/>
  <c r="AN19" i="4"/>
  <c r="AN18" i="4"/>
  <c r="AN17" i="4"/>
  <c r="AN16" i="4"/>
  <c r="AI16" i="4"/>
  <c r="AN15" i="4"/>
  <c r="AN14" i="4"/>
  <c r="AN13" i="4"/>
  <c r="AN12" i="4"/>
  <c r="AI12" i="4"/>
  <c r="AN11" i="4"/>
  <c r="AI11" i="4"/>
  <c r="AN10" i="4"/>
  <c r="AN9" i="4"/>
  <c r="AI16" i="2"/>
  <c r="C51" i="2"/>
  <c r="C53" i="2"/>
  <c r="C85" i="2" s="1"/>
  <c r="D51" i="2"/>
  <c r="D53" i="2"/>
  <c r="D85" i="2" s="1"/>
  <c r="E51" i="2"/>
  <c r="E53" i="2"/>
  <c r="E85" i="2" s="1"/>
  <c r="F51" i="2"/>
  <c r="F53" i="2" s="1"/>
  <c r="F85" i="2" s="1"/>
  <c r="G51" i="2"/>
  <c r="G53" i="2" s="1"/>
  <c r="G85" i="2" s="1"/>
  <c r="H51" i="2"/>
  <c r="H53" i="2" s="1"/>
  <c r="H85" i="2" s="1"/>
  <c r="I51" i="2"/>
  <c r="I53" i="2"/>
  <c r="I85" i="2" s="1"/>
  <c r="J51" i="2"/>
  <c r="J53" i="2"/>
  <c r="J85" i="2"/>
  <c r="K51" i="2"/>
  <c r="K53" i="2"/>
  <c r="K85" i="2" s="1"/>
  <c r="L51" i="2"/>
  <c r="L54" i="2" s="1"/>
  <c r="L60" i="2" s="1"/>
  <c r="L53" i="2"/>
  <c r="L85" i="2"/>
  <c r="M51" i="2"/>
  <c r="M53" i="2"/>
  <c r="M85" i="2"/>
  <c r="N51" i="2"/>
  <c r="N54" i="2" s="1"/>
  <c r="N60" i="2" s="1"/>
  <c r="O51" i="2"/>
  <c r="O53" i="2"/>
  <c r="O85" i="2" s="1"/>
  <c r="P51" i="2"/>
  <c r="P54" i="2" s="1"/>
  <c r="P60" i="2" s="1"/>
  <c r="P53" i="2"/>
  <c r="P85" i="2"/>
  <c r="Q51" i="2"/>
  <c r="Q53" i="2"/>
  <c r="Q85" i="2" s="1"/>
  <c r="R51" i="2"/>
  <c r="R54" i="2" s="1"/>
  <c r="R60" i="2" s="1"/>
  <c r="S51" i="2"/>
  <c r="S53" i="2"/>
  <c r="S85" i="2" s="1"/>
  <c r="T51" i="2"/>
  <c r="T54" i="2" s="1"/>
  <c r="T60" i="2" s="1"/>
  <c r="T53" i="2"/>
  <c r="T85" i="2"/>
  <c r="U51" i="2"/>
  <c r="U53" i="2"/>
  <c r="U85" i="2" s="1"/>
  <c r="B51" i="2"/>
  <c r="B54" i="2" s="1"/>
  <c r="C54" i="2"/>
  <c r="D54" i="2"/>
  <c r="E54" i="2"/>
  <c r="F54" i="2"/>
  <c r="G54" i="2"/>
  <c r="I54" i="2"/>
  <c r="J54" i="2"/>
  <c r="K54" i="2"/>
  <c r="M54" i="2"/>
  <c r="O54" i="2"/>
  <c r="Q54" i="2"/>
  <c r="S54" i="2"/>
  <c r="U54" i="2"/>
  <c r="C60" i="2"/>
  <c r="D60" i="2"/>
  <c r="E60" i="2"/>
  <c r="F60" i="2"/>
  <c r="G60" i="2"/>
  <c r="I60" i="2"/>
  <c r="J60" i="2"/>
  <c r="K60" i="2"/>
  <c r="M60" i="2"/>
  <c r="O60" i="2"/>
  <c r="Q60" i="2"/>
  <c r="S60" i="2"/>
  <c r="U60" i="2"/>
  <c r="AI17" i="2"/>
  <c r="AN69" i="2" s="1"/>
  <c r="AI18" i="2"/>
  <c r="AN71" i="2"/>
  <c r="AN67" i="2"/>
  <c r="AN63" i="2"/>
  <c r="AN59" i="2"/>
  <c r="AN54" i="2"/>
  <c r="AN50" i="2"/>
  <c r="AN49" i="2"/>
  <c r="AN48" i="2"/>
  <c r="AN47" i="2"/>
  <c r="AN46" i="2"/>
  <c r="AN45" i="2"/>
  <c r="AN44" i="2"/>
  <c r="AN43" i="2"/>
  <c r="AN42" i="2"/>
  <c r="AN41" i="2"/>
  <c r="AN40" i="2"/>
  <c r="AN39" i="2"/>
  <c r="AN38" i="2"/>
  <c r="AN37" i="2"/>
  <c r="AN36" i="2"/>
  <c r="AN35" i="2"/>
  <c r="AN34" i="2"/>
  <c r="AN33" i="2"/>
  <c r="AN32" i="2"/>
  <c r="AN31" i="2"/>
  <c r="AN30" i="2"/>
  <c r="AN29" i="2"/>
  <c r="AN28" i="2"/>
  <c r="AN27" i="2"/>
  <c r="AN26" i="2"/>
  <c r="AN25" i="2"/>
  <c r="AN24" i="2"/>
  <c r="AN23" i="2"/>
  <c r="AN22" i="2"/>
  <c r="AN21" i="2"/>
  <c r="AN20" i="2"/>
  <c r="AN19" i="2"/>
  <c r="AN18" i="2"/>
  <c r="AN17" i="2"/>
  <c r="AN16" i="2"/>
  <c r="AN15" i="2"/>
  <c r="AN14" i="2"/>
  <c r="AN13" i="2"/>
  <c r="AI13" i="2"/>
  <c r="AN12" i="2"/>
  <c r="AI12" i="2"/>
  <c r="AN11" i="2"/>
  <c r="AI11" i="2"/>
  <c r="AN10" i="2"/>
  <c r="AN9" i="2"/>
  <c r="B57" i="2" l="1"/>
  <c r="B60" i="2"/>
  <c r="AN51" i="2"/>
  <c r="AN56" i="2"/>
  <c r="AN60" i="2"/>
  <c r="AN64" i="2"/>
  <c r="AN68" i="2"/>
  <c r="H54" i="2"/>
  <c r="H60" i="2" s="1"/>
  <c r="B53" i="2"/>
  <c r="R53" i="2"/>
  <c r="R85" i="2" s="1"/>
  <c r="N53" i="2"/>
  <c r="N85" i="2" s="1"/>
  <c r="AN53" i="2"/>
  <c r="AN58" i="2"/>
  <c r="AN62" i="2"/>
  <c r="AN66" i="2"/>
  <c r="AN70" i="2"/>
  <c r="AN52" i="2"/>
  <c r="AN57" i="2"/>
  <c r="AN61" i="2"/>
  <c r="AN65" i="2"/>
  <c r="AQ40" i="4" l="1"/>
  <c r="AQ37" i="4"/>
  <c r="AQ33" i="4"/>
  <c r="AQ29" i="4"/>
  <c r="AQ25" i="4"/>
  <c r="AQ41" i="4"/>
  <c r="AQ34" i="4"/>
  <c r="AQ32" i="4"/>
  <c r="AQ26" i="4"/>
  <c r="AQ24" i="4"/>
  <c r="AQ20" i="4"/>
  <c r="AQ14" i="4"/>
  <c r="AQ39" i="4"/>
  <c r="AQ31" i="4"/>
  <c r="AQ21" i="4"/>
  <c r="AQ16" i="4"/>
  <c r="AQ35" i="4"/>
  <c r="AQ27" i="4"/>
  <c r="AQ23" i="4"/>
  <c r="AQ19" i="4"/>
  <c r="AQ13" i="4"/>
  <c r="AQ12" i="4"/>
  <c r="AQ11" i="4"/>
  <c r="AQ36" i="4"/>
  <c r="AQ22" i="4"/>
  <c r="AQ15" i="4"/>
  <c r="AQ10" i="4"/>
  <c r="AQ30" i="4"/>
  <c r="AQ17" i="4"/>
  <c r="AQ28" i="4"/>
  <c r="AQ18" i="4"/>
  <c r="AQ38" i="4"/>
  <c r="AQ9" i="4"/>
  <c r="B81" i="2"/>
  <c r="B85" i="2"/>
  <c r="C57" i="2"/>
  <c r="D57" i="2" s="1"/>
  <c r="E57" i="2" s="1"/>
  <c r="F57" i="2" s="1"/>
  <c r="G57" i="2" s="1"/>
  <c r="H57" i="2" s="1"/>
  <c r="I57" i="2" s="1"/>
  <c r="J57" i="2" s="1"/>
  <c r="K57" i="2" s="1"/>
  <c r="L57" i="2" s="1"/>
  <c r="M57" i="2" s="1"/>
  <c r="N57" i="2" s="1"/>
  <c r="O57" i="2" s="1"/>
  <c r="P57" i="2" s="1"/>
  <c r="Q57" i="2" s="1"/>
  <c r="R57" i="2" s="1"/>
  <c r="S57" i="2" s="1"/>
  <c r="T57" i="2" s="1"/>
  <c r="U57" i="2" s="1"/>
  <c r="V57" i="2" s="1"/>
  <c r="W57" i="2" s="1"/>
  <c r="X57" i="2" s="1"/>
  <c r="Y57" i="2" s="1"/>
  <c r="Z57" i="2" s="1"/>
  <c r="AA57" i="2" s="1"/>
  <c r="AB57" i="2" s="1"/>
  <c r="AC57" i="2" s="1"/>
  <c r="AD57" i="2" s="1"/>
  <c r="AE57" i="2" s="1"/>
  <c r="AF57" i="2" s="1"/>
  <c r="B58" i="2"/>
  <c r="C58" i="2" s="1"/>
  <c r="D58" i="2" s="1"/>
  <c r="E58" i="2" s="1"/>
  <c r="F58" i="2" s="1"/>
  <c r="G58" i="2" s="1"/>
  <c r="H58" i="2" s="1"/>
  <c r="I58" i="2" s="1"/>
  <c r="J58" i="2" s="1"/>
  <c r="K58" i="2" s="1"/>
  <c r="L58" i="2" s="1"/>
  <c r="M58" i="2" s="1"/>
  <c r="N58" i="2" s="1"/>
  <c r="O58" i="2" s="1"/>
  <c r="P58" i="2" s="1"/>
  <c r="Q58" i="2" s="1"/>
  <c r="R58" i="2" s="1"/>
  <c r="S58" i="2" s="1"/>
  <c r="T58" i="2" s="1"/>
  <c r="U58" i="2" s="1"/>
  <c r="V58" i="2" s="1"/>
  <c r="W58" i="2" s="1"/>
  <c r="X58" i="2" s="1"/>
  <c r="Y58" i="2" s="1"/>
  <c r="Z58" i="2" s="1"/>
  <c r="AA58" i="2" s="1"/>
  <c r="AB58" i="2" s="1"/>
  <c r="AC58" i="2" s="1"/>
  <c r="AD58" i="2" s="1"/>
  <c r="AE58" i="2" s="1"/>
  <c r="AF58" i="2" s="1"/>
  <c r="B59" i="2"/>
  <c r="C59" i="2" s="1"/>
  <c r="D59" i="2" s="1"/>
  <c r="E59" i="2" s="1"/>
  <c r="F59" i="2" s="1"/>
  <c r="G59" i="2" s="1"/>
  <c r="H59" i="2" s="1"/>
  <c r="I59" i="2" s="1"/>
  <c r="J59" i="2" s="1"/>
  <c r="K59" i="2" s="1"/>
  <c r="L59" i="2" s="1"/>
  <c r="M59" i="2" s="1"/>
  <c r="N59" i="2" s="1"/>
  <c r="O59" i="2" s="1"/>
  <c r="P59" i="2" s="1"/>
  <c r="Q59" i="2" s="1"/>
  <c r="R59" i="2" s="1"/>
  <c r="S59" i="2" s="1"/>
  <c r="T59" i="2" s="1"/>
  <c r="U59" i="2" s="1"/>
  <c r="V59" i="2" s="1"/>
  <c r="W59" i="2" s="1"/>
  <c r="X59" i="2" s="1"/>
  <c r="Y59" i="2" s="1"/>
  <c r="Z59" i="2" s="1"/>
  <c r="AA59" i="2" s="1"/>
  <c r="AB59" i="2" s="1"/>
  <c r="AC59" i="2" s="1"/>
  <c r="AD59" i="2" s="1"/>
  <c r="AE59" i="2" s="1"/>
  <c r="AF59" i="2" s="1"/>
  <c r="B79" i="2"/>
  <c r="F79" i="2" s="1"/>
  <c r="AO39" i="4"/>
  <c r="AO35" i="4"/>
  <c r="AO31" i="4"/>
  <c r="AO27" i="4"/>
  <c r="AO40" i="4"/>
  <c r="AO38" i="4"/>
  <c r="AO33" i="4"/>
  <c r="AO30" i="4"/>
  <c r="AO25" i="4"/>
  <c r="AO22" i="4"/>
  <c r="AO18" i="4"/>
  <c r="AO17" i="4"/>
  <c r="AO32" i="4"/>
  <c r="AO23" i="4"/>
  <c r="AO19" i="4"/>
  <c r="AO36" i="4"/>
  <c r="AO28" i="4"/>
  <c r="AO21" i="4"/>
  <c r="AO16" i="4"/>
  <c r="AO15" i="4"/>
  <c r="AO29" i="4"/>
  <c r="AO24" i="4"/>
  <c r="AO13" i="4"/>
  <c r="AO34" i="4"/>
  <c r="AO9" i="4"/>
  <c r="AO37" i="4"/>
  <c r="AO20" i="4"/>
  <c r="AO14" i="4"/>
  <c r="AO11" i="4"/>
  <c r="AO10" i="4"/>
  <c r="AO41" i="4"/>
  <c r="AO26" i="4"/>
  <c r="AO12" i="4"/>
  <c r="AS39" i="4" l="1"/>
  <c r="AS35" i="4"/>
  <c r="AS31" i="4"/>
  <c r="AS27" i="4"/>
  <c r="AS36" i="4"/>
  <c r="AS28" i="4"/>
  <c r="AS22" i="4"/>
  <c r="AS18" i="4"/>
  <c r="AS17" i="4"/>
  <c r="AS40" i="4"/>
  <c r="AS38" i="4"/>
  <c r="AS33" i="4"/>
  <c r="AS30" i="4"/>
  <c r="AS25" i="4"/>
  <c r="AS23" i="4"/>
  <c r="AS19" i="4"/>
  <c r="AS41" i="4"/>
  <c r="AS37" i="4"/>
  <c r="AS34" i="4"/>
  <c r="AS29" i="4"/>
  <c r="AS26" i="4"/>
  <c r="AS21" i="4"/>
  <c r="AS16" i="4"/>
  <c r="AS15" i="4"/>
  <c r="AS14" i="4"/>
  <c r="AS12" i="4"/>
  <c r="AS32" i="4"/>
  <c r="AS20" i="4"/>
  <c r="AS13" i="4"/>
  <c r="AS9" i="4"/>
  <c r="AS10" i="4"/>
  <c r="AS24" i="4"/>
  <c r="AS11" i="4"/>
  <c r="AP36" i="4"/>
  <c r="AP32" i="4"/>
  <c r="AP28" i="4"/>
  <c r="AP35" i="4"/>
  <c r="AP27" i="4"/>
  <c r="AP23" i="4"/>
  <c r="AP19" i="4"/>
  <c r="AP41" i="4"/>
  <c r="AP37" i="4"/>
  <c r="AP34" i="4"/>
  <c r="AP29" i="4"/>
  <c r="AP26" i="4"/>
  <c r="AP24" i="4"/>
  <c r="AP20" i="4"/>
  <c r="AP40" i="4"/>
  <c r="AP38" i="4"/>
  <c r="AP33" i="4"/>
  <c r="AP30" i="4"/>
  <c r="AP25" i="4"/>
  <c r="AP22" i="4"/>
  <c r="AP18" i="4"/>
  <c r="AP17" i="4"/>
  <c r="AP16" i="4"/>
  <c r="AP9" i="4"/>
  <c r="AP39" i="4"/>
  <c r="AP15" i="4"/>
  <c r="AP14" i="4"/>
  <c r="AP11" i="4"/>
  <c r="AP10" i="4"/>
  <c r="AP12" i="4"/>
  <c r="AP31" i="4"/>
  <c r="AP21" i="4"/>
  <c r="AP13" i="4"/>
  <c r="B86" i="2"/>
  <c r="B84" i="2"/>
  <c r="B88" i="2"/>
  <c r="B82" i="2"/>
  <c r="C81" i="2"/>
  <c r="D81" i="2" s="1"/>
  <c r="E81" i="2" s="1"/>
  <c r="F81" i="2" s="1"/>
  <c r="G81" i="2" s="1"/>
  <c r="H81" i="2" s="1"/>
  <c r="I81" i="2" s="1"/>
  <c r="J81" i="2" s="1"/>
  <c r="K81" i="2" s="1"/>
  <c r="L81" i="2" s="1"/>
  <c r="M81" i="2" s="1"/>
  <c r="N81" i="2" s="1"/>
  <c r="O81" i="2" s="1"/>
  <c r="P81" i="2" s="1"/>
  <c r="Q81" i="2" s="1"/>
  <c r="R81" i="2" s="1"/>
  <c r="S81" i="2" s="1"/>
  <c r="T81" i="2" s="1"/>
  <c r="U81" i="2" s="1"/>
  <c r="V81" i="2" s="1"/>
  <c r="W81" i="2" s="1"/>
  <c r="X81" i="2" s="1"/>
  <c r="Y81" i="2" s="1"/>
  <c r="Z81" i="2" s="1"/>
  <c r="AA81" i="2" s="1"/>
  <c r="AB81" i="2" s="1"/>
  <c r="AC81" i="2" s="1"/>
  <c r="AD81" i="2" s="1"/>
  <c r="AE81" i="2" s="1"/>
  <c r="AF81" i="2" s="1"/>
  <c r="AT36" i="4"/>
  <c r="AT32" i="4"/>
  <c r="AT28" i="4"/>
  <c r="AT24" i="4"/>
  <c r="AT40" i="4"/>
  <c r="AT38" i="4"/>
  <c r="AT33" i="4"/>
  <c r="AT30" i="4"/>
  <c r="AT25" i="4"/>
  <c r="AT23" i="4"/>
  <c r="AT19" i="4"/>
  <c r="AT35" i="4"/>
  <c r="AT27" i="4"/>
  <c r="AT20" i="4"/>
  <c r="AT39" i="4"/>
  <c r="AT31" i="4"/>
  <c r="AT22" i="4"/>
  <c r="AT18" i="4"/>
  <c r="AT17" i="4"/>
  <c r="AT34" i="4"/>
  <c r="AT13" i="4"/>
  <c r="AT9" i="4"/>
  <c r="AT37" i="4"/>
  <c r="AT10" i="4"/>
  <c r="AT41" i="4"/>
  <c r="AT26" i="4"/>
  <c r="AT21" i="4"/>
  <c r="AT11" i="4"/>
  <c r="AT29" i="4"/>
  <c r="AT16" i="4"/>
  <c r="AT15" i="4"/>
  <c r="AT14" i="4"/>
  <c r="AT12" i="4"/>
  <c r="C86" i="2" l="1"/>
  <c r="D86" i="2" s="1"/>
  <c r="E86" i="2" s="1"/>
  <c r="F86" i="2" s="1"/>
  <c r="G86" i="2" s="1"/>
  <c r="H86" i="2" s="1"/>
  <c r="I86" i="2" s="1"/>
  <c r="J86" i="2" s="1"/>
  <c r="K86" i="2" s="1"/>
  <c r="L86" i="2" s="1"/>
  <c r="M86" i="2" s="1"/>
  <c r="N86" i="2" s="1"/>
  <c r="O86" i="2" s="1"/>
  <c r="P86" i="2" s="1"/>
  <c r="Q86" i="2" s="1"/>
  <c r="R86" i="2" s="1"/>
  <c r="S86" i="2" s="1"/>
  <c r="T86" i="2" s="1"/>
  <c r="U86" i="2" s="1"/>
  <c r="V86" i="2" s="1"/>
  <c r="W86" i="2" s="1"/>
  <c r="X86" i="2" s="1"/>
  <c r="Y86" i="2" s="1"/>
  <c r="Z86" i="2" s="1"/>
  <c r="AA86" i="2" s="1"/>
  <c r="AB86" i="2" s="1"/>
  <c r="AC86" i="2" s="1"/>
  <c r="AD86" i="2" s="1"/>
  <c r="AE86" i="2" s="1"/>
  <c r="AF86" i="2" s="1"/>
  <c r="B87" i="2"/>
  <c r="AI24" i="2"/>
  <c r="AI19" i="2"/>
  <c r="C82" i="2"/>
  <c r="D82" i="2" s="1"/>
  <c r="E82" i="2" s="1"/>
  <c r="F82" i="2" s="1"/>
  <c r="G82" i="2" s="1"/>
  <c r="H82" i="2" s="1"/>
  <c r="I82" i="2" s="1"/>
  <c r="J82" i="2" s="1"/>
  <c r="K82" i="2" s="1"/>
  <c r="L82" i="2" s="1"/>
  <c r="M82" i="2" s="1"/>
  <c r="N82" i="2" s="1"/>
  <c r="O82" i="2" s="1"/>
  <c r="P82" i="2" s="1"/>
  <c r="Q82" i="2" s="1"/>
  <c r="R82" i="2" s="1"/>
  <c r="S82" i="2" s="1"/>
  <c r="T82" i="2" s="1"/>
  <c r="U82" i="2" s="1"/>
  <c r="V82" i="2" s="1"/>
  <c r="W82" i="2" s="1"/>
  <c r="X82" i="2" s="1"/>
  <c r="Y82" i="2" s="1"/>
  <c r="Z82" i="2" s="1"/>
  <c r="AA82" i="2" s="1"/>
  <c r="AB82" i="2" s="1"/>
  <c r="AC82" i="2" s="1"/>
  <c r="AD82" i="2" s="1"/>
  <c r="AE82" i="2" s="1"/>
  <c r="AF82" i="2" s="1"/>
  <c r="AR41" i="4"/>
  <c r="AR38" i="4"/>
  <c r="AR34" i="4"/>
  <c r="AR30" i="4"/>
  <c r="AR26" i="4"/>
  <c r="AR39" i="4"/>
  <c r="AR37" i="4"/>
  <c r="AR31" i="4"/>
  <c r="AR29" i="4"/>
  <c r="AR21" i="4"/>
  <c r="AR16" i="4"/>
  <c r="AR15" i="4"/>
  <c r="AR36" i="4"/>
  <c r="AR28" i="4"/>
  <c r="AR22" i="4"/>
  <c r="AR18" i="4"/>
  <c r="AR17" i="4"/>
  <c r="AR32" i="4"/>
  <c r="AR24" i="4"/>
  <c r="AR20" i="4"/>
  <c r="AR14" i="4"/>
  <c r="AR27" i="4"/>
  <c r="AR19" i="4"/>
  <c r="AR11" i="4"/>
  <c r="AR40" i="4"/>
  <c r="AR25" i="4"/>
  <c r="AR12" i="4"/>
  <c r="AR35" i="4"/>
  <c r="AR23" i="4"/>
  <c r="AR13" i="4"/>
  <c r="AR9" i="4"/>
  <c r="AR33" i="4"/>
  <c r="AR10" i="4"/>
  <c r="AI20" i="2"/>
  <c r="C88" i="2"/>
  <c r="D88" i="2" s="1"/>
  <c r="E88" i="2" s="1"/>
  <c r="F88" i="2" s="1"/>
  <c r="G88" i="2" s="1"/>
  <c r="H88" i="2" s="1"/>
  <c r="I88" i="2" s="1"/>
  <c r="J88" i="2" s="1"/>
  <c r="K88" i="2" s="1"/>
  <c r="L88" i="2" s="1"/>
  <c r="M88" i="2" s="1"/>
  <c r="N88" i="2" s="1"/>
  <c r="O88" i="2" s="1"/>
  <c r="P88" i="2" s="1"/>
  <c r="Q88" i="2" s="1"/>
  <c r="R88" i="2" s="1"/>
  <c r="S88" i="2" s="1"/>
  <c r="T88" i="2" s="1"/>
  <c r="U88" i="2" s="1"/>
  <c r="V88" i="2" s="1"/>
  <c r="W88" i="2" s="1"/>
  <c r="X88" i="2" s="1"/>
  <c r="Y88" i="2" s="1"/>
  <c r="Z88" i="2" s="1"/>
  <c r="AA88" i="2" s="1"/>
  <c r="AB88" i="2" s="1"/>
  <c r="AC88" i="2" s="1"/>
  <c r="AD88" i="2" s="1"/>
  <c r="AE88" i="2" s="1"/>
  <c r="AF88" i="2" s="1"/>
  <c r="AI23" i="2"/>
  <c r="C84" i="2"/>
  <c r="D84" i="2" s="1"/>
  <c r="E84" i="2" s="1"/>
  <c r="F84" i="2" s="1"/>
  <c r="G84" i="2" s="1"/>
  <c r="H84" i="2" s="1"/>
  <c r="I84" i="2" s="1"/>
  <c r="J84" i="2" s="1"/>
  <c r="K84" i="2" s="1"/>
  <c r="L84" i="2" s="1"/>
  <c r="M84" i="2" s="1"/>
  <c r="N84" i="2" s="1"/>
  <c r="O84" i="2" s="1"/>
  <c r="P84" i="2" s="1"/>
  <c r="Q84" i="2" s="1"/>
  <c r="R84" i="2" s="1"/>
  <c r="S84" i="2" s="1"/>
  <c r="T84" i="2" s="1"/>
  <c r="U84" i="2" s="1"/>
  <c r="V84" i="2" s="1"/>
  <c r="W84" i="2" s="1"/>
  <c r="X84" i="2" s="1"/>
  <c r="Y84" i="2" s="1"/>
  <c r="Z84" i="2" s="1"/>
  <c r="AA84" i="2" s="1"/>
  <c r="AB84" i="2" s="1"/>
  <c r="AC84" i="2" s="1"/>
  <c r="AD84" i="2" s="1"/>
  <c r="AE84" i="2" s="1"/>
  <c r="AF84" i="2" s="1"/>
  <c r="B83" i="2"/>
  <c r="AO70" i="2" l="1"/>
  <c r="AO66" i="2"/>
  <c r="AO62" i="2"/>
  <c r="AO58" i="2"/>
  <c r="AO53" i="2"/>
  <c r="AO49" i="2"/>
  <c r="AO45" i="2"/>
  <c r="AO41" i="2"/>
  <c r="AO37" i="2"/>
  <c r="AO33" i="2"/>
  <c r="AO29" i="2"/>
  <c r="AO25" i="2"/>
  <c r="AO21" i="2"/>
  <c r="AO17" i="2"/>
  <c r="AO13" i="2"/>
  <c r="AO12" i="2"/>
  <c r="AO11" i="2"/>
  <c r="AO10" i="2"/>
  <c r="AO71" i="2"/>
  <c r="AO67" i="2"/>
  <c r="AO63" i="2"/>
  <c r="AO59" i="2"/>
  <c r="AO54" i="2"/>
  <c r="AO50" i="2"/>
  <c r="AO46" i="2"/>
  <c r="AO42" i="2"/>
  <c r="AO38" i="2"/>
  <c r="AO34" i="2"/>
  <c r="AO30" i="2"/>
  <c r="AO26" i="2"/>
  <c r="AO22" i="2"/>
  <c r="AO18" i="2"/>
  <c r="AO14" i="2"/>
  <c r="AO68" i="2"/>
  <c r="AO64" i="2"/>
  <c r="AO60" i="2"/>
  <c r="AO56" i="2"/>
  <c r="AO51" i="2"/>
  <c r="AO47" i="2"/>
  <c r="AO43" i="2"/>
  <c r="AO39" i="2"/>
  <c r="AO35" i="2"/>
  <c r="AO31" i="2"/>
  <c r="AO27" i="2"/>
  <c r="AO23" i="2"/>
  <c r="AO19" i="2"/>
  <c r="AO15" i="2"/>
  <c r="AO69" i="2"/>
  <c r="AO65" i="2"/>
  <c r="AO61" i="2"/>
  <c r="AO57" i="2"/>
  <c r="AO52" i="2"/>
  <c r="AO48" i="2"/>
  <c r="AO44" i="2"/>
  <c r="AO40" i="2"/>
  <c r="AO36" i="2"/>
  <c r="AO32" i="2"/>
  <c r="AO28" i="2"/>
  <c r="AO24" i="2"/>
  <c r="AO20" i="2"/>
  <c r="AO16" i="2"/>
  <c r="AO9" i="2"/>
  <c r="AS70" i="2"/>
  <c r="AS66" i="2"/>
  <c r="AS62" i="2"/>
  <c r="AS58" i="2"/>
  <c r="AS53" i="2"/>
  <c r="AS49" i="2"/>
  <c r="AS45" i="2"/>
  <c r="AS41" i="2"/>
  <c r="AS37" i="2"/>
  <c r="AS33" i="2"/>
  <c r="AS29" i="2"/>
  <c r="AS25" i="2"/>
  <c r="AS21" i="2"/>
  <c r="AS17" i="2"/>
  <c r="AS13" i="2"/>
  <c r="AS12" i="2"/>
  <c r="AS11" i="2"/>
  <c r="AS10" i="2"/>
  <c r="AS71" i="2"/>
  <c r="AS67" i="2"/>
  <c r="AS63" i="2"/>
  <c r="AS59" i="2"/>
  <c r="AS54" i="2"/>
  <c r="AS50" i="2"/>
  <c r="AS46" i="2"/>
  <c r="AS42" i="2"/>
  <c r="AS38" i="2"/>
  <c r="AS34" i="2"/>
  <c r="AS30" i="2"/>
  <c r="AS26" i="2"/>
  <c r="AS22" i="2"/>
  <c r="AS18" i="2"/>
  <c r="AS14" i="2"/>
  <c r="AS68" i="2"/>
  <c r="AS64" i="2"/>
  <c r="AS60" i="2"/>
  <c r="AS56" i="2"/>
  <c r="AS51" i="2"/>
  <c r="AS47" i="2"/>
  <c r="AS43" i="2"/>
  <c r="AS39" i="2"/>
  <c r="AS35" i="2"/>
  <c r="AS31" i="2"/>
  <c r="AS27" i="2"/>
  <c r="AS23" i="2"/>
  <c r="AS19" i="2"/>
  <c r="AS15" i="2"/>
  <c r="AS69" i="2"/>
  <c r="AS65" i="2"/>
  <c r="AS61" i="2"/>
  <c r="AS57" i="2"/>
  <c r="AS52" i="2"/>
  <c r="AS48" i="2"/>
  <c r="AS44" i="2"/>
  <c r="AS40" i="2"/>
  <c r="AS36" i="2"/>
  <c r="AS32" i="2"/>
  <c r="AS28" i="2"/>
  <c r="AS24" i="2"/>
  <c r="AS20" i="2"/>
  <c r="AS16" i="2"/>
  <c r="AS9" i="2"/>
  <c r="AP71" i="2"/>
  <c r="AP67" i="2"/>
  <c r="AP63" i="2"/>
  <c r="AP59" i="2"/>
  <c r="AP54" i="2"/>
  <c r="AP50" i="2"/>
  <c r="AP46" i="2"/>
  <c r="AP42" i="2"/>
  <c r="AP38" i="2"/>
  <c r="AP34" i="2"/>
  <c r="AP30" i="2"/>
  <c r="AP26" i="2"/>
  <c r="AP22" i="2"/>
  <c r="AP18" i="2"/>
  <c r="AP14" i="2"/>
  <c r="AP68" i="2"/>
  <c r="AP64" i="2"/>
  <c r="AP60" i="2"/>
  <c r="AP56" i="2"/>
  <c r="AP51" i="2"/>
  <c r="AP47" i="2"/>
  <c r="AP43" i="2"/>
  <c r="AP39" i="2"/>
  <c r="AP35" i="2"/>
  <c r="AP31" i="2"/>
  <c r="AP27" i="2"/>
  <c r="AP23" i="2"/>
  <c r="AP19" i="2"/>
  <c r="AP15" i="2"/>
  <c r="AP69" i="2"/>
  <c r="AP65" i="2"/>
  <c r="AP61" i="2"/>
  <c r="AP57" i="2"/>
  <c r="AP52" i="2"/>
  <c r="AP48" i="2"/>
  <c r="AP44" i="2"/>
  <c r="AP40" i="2"/>
  <c r="AP36" i="2"/>
  <c r="AP32" i="2"/>
  <c r="AP28" i="2"/>
  <c r="AP24" i="2"/>
  <c r="AP20" i="2"/>
  <c r="AP16" i="2"/>
  <c r="AP9" i="2"/>
  <c r="AP70" i="2"/>
  <c r="AP66" i="2"/>
  <c r="AP62" i="2"/>
  <c r="AP58" i="2"/>
  <c r="AP53" i="2"/>
  <c r="AP49" i="2"/>
  <c r="AP45" i="2"/>
  <c r="AP41" i="2"/>
  <c r="AP37" i="2"/>
  <c r="AP33" i="2"/>
  <c r="AP29" i="2"/>
  <c r="AP25" i="2"/>
  <c r="AP21" i="2"/>
  <c r="AP17" i="2"/>
  <c r="AP13" i="2"/>
  <c r="AP12" i="2"/>
  <c r="AP11" i="2"/>
  <c r="AP10" i="2"/>
  <c r="AI21" i="2"/>
  <c r="C83" i="2"/>
  <c r="D83" i="2" s="1"/>
  <c r="E83" i="2" s="1"/>
  <c r="F83" i="2" s="1"/>
  <c r="G83" i="2" s="1"/>
  <c r="H83" i="2" s="1"/>
  <c r="I83" i="2" s="1"/>
  <c r="J83" i="2" s="1"/>
  <c r="K83" i="2" s="1"/>
  <c r="L83" i="2" s="1"/>
  <c r="M83" i="2" s="1"/>
  <c r="N83" i="2" s="1"/>
  <c r="O83" i="2" s="1"/>
  <c r="P83" i="2" s="1"/>
  <c r="Q83" i="2" s="1"/>
  <c r="R83" i="2" s="1"/>
  <c r="S83" i="2" s="1"/>
  <c r="T83" i="2" s="1"/>
  <c r="U83" i="2" s="1"/>
  <c r="V83" i="2" s="1"/>
  <c r="W83" i="2" s="1"/>
  <c r="X83" i="2" s="1"/>
  <c r="Y83" i="2" s="1"/>
  <c r="Z83" i="2" s="1"/>
  <c r="AA83" i="2" s="1"/>
  <c r="AB83" i="2" s="1"/>
  <c r="AC83" i="2" s="1"/>
  <c r="AD83" i="2" s="1"/>
  <c r="AE83" i="2" s="1"/>
  <c r="AF83" i="2" s="1"/>
  <c r="AT71" i="2"/>
  <c r="AT67" i="2"/>
  <c r="AT63" i="2"/>
  <c r="AT59" i="2"/>
  <c r="AT54" i="2"/>
  <c r="AT50" i="2"/>
  <c r="AT46" i="2"/>
  <c r="AT42" i="2"/>
  <c r="AT38" i="2"/>
  <c r="AT34" i="2"/>
  <c r="AT30" i="2"/>
  <c r="AT26" i="2"/>
  <c r="AT22" i="2"/>
  <c r="AT18" i="2"/>
  <c r="AT14" i="2"/>
  <c r="AT68" i="2"/>
  <c r="AT64" i="2"/>
  <c r="AT60" i="2"/>
  <c r="AT56" i="2"/>
  <c r="AT51" i="2"/>
  <c r="AT47" i="2"/>
  <c r="AT43" i="2"/>
  <c r="AT39" i="2"/>
  <c r="AT35" i="2"/>
  <c r="AT31" i="2"/>
  <c r="AT27" i="2"/>
  <c r="AT23" i="2"/>
  <c r="AT19" i="2"/>
  <c r="AT15" i="2"/>
  <c r="AT69" i="2"/>
  <c r="AT65" i="2"/>
  <c r="AT61" i="2"/>
  <c r="AT57" i="2"/>
  <c r="AT52" i="2"/>
  <c r="AT48" i="2"/>
  <c r="AT44" i="2"/>
  <c r="AT40" i="2"/>
  <c r="AT36" i="2"/>
  <c r="AT32" i="2"/>
  <c r="AT28" i="2"/>
  <c r="AT24" i="2"/>
  <c r="AT20" i="2"/>
  <c r="AT16" i="2"/>
  <c r="AT9" i="2"/>
  <c r="AT70" i="2"/>
  <c r="AT66" i="2"/>
  <c r="AT62" i="2"/>
  <c r="AT58" i="2"/>
  <c r="AT53" i="2"/>
  <c r="AT49" i="2"/>
  <c r="AT45" i="2"/>
  <c r="AT41" i="2"/>
  <c r="AT37" i="2"/>
  <c r="AT33" i="2"/>
  <c r="AT29" i="2"/>
  <c r="AT25" i="2"/>
  <c r="AT21" i="2"/>
  <c r="AT17" i="2"/>
  <c r="AT13" i="2"/>
  <c r="AT12" i="2"/>
  <c r="AT11" i="2"/>
  <c r="AT10" i="2"/>
  <c r="C87" i="2"/>
  <c r="D87" i="2" s="1"/>
  <c r="E87" i="2" s="1"/>
  <c r="F87" i="2" s="1"/>
  <c r="G87" i="2" s="1"/>
  <c r="H87" i="2" s="1"/>
  <c r="I87" i="2" s="1"/>
  <c r="J87" i="2" s="1"/>
  <c r="K87" i="2" s="1"/>
  <c r="L87" i="2" s="1"/>
  <c r="M87" i="2" s="1"/>
  <c r="N87" i="2" s="1"/>
  <c r="O87" i="2" s="1"/>
  <c r="P87" i="2" s="1"/>
  <c r="Q87" i="2" s="1"/>
  <c r="R87" i="2" s="1"/>
  <c r="S87" i="2" s="1"/>
  <c r="T87" i="2" s="1"/>
  <c r="U87" i="2" s="1"/>
  <c r="V87" i="2" s="1"/>
  <c r="W87" i="2" s="1"/>
  <c r="X87" i="2" s="1"/>
  <c r="Y87" i="2" s="1"/>
  <c r="Z87" i="2" s="1"/>
  <c r="AA87" i="2" s="1"/>
  <c r="AB87" i="2" s="1"/>
  <c r="AC87" i="2" s="1"/>
  <c r="AD87" i="2" s="1"/>
  <c r="AE87" i="2" s="1"/>
  <c r="AF87" i="2" s="1"/>
  <c r="AI22" i="2"/>
  <c r="AQ68" i="2" l="1"/>
  <c r="AQ64" i="2"/>
  <c r="AQ60" i="2"/>
  <c r="AQ56" i="2"/>
  <c r="AQ51" i="2"/>
  <c r="AQ47" i="2"/>
  <c r="AQ43" i="2"/>
  <c r="AQ39" i="2"/>
  <c r="AQ35" i="2"/>
  <c r="AQ31" i="2"/>
  <c r="AQ27" i="2"/>
  <c r="AQ23" i="2"/>
  <c r="AQ19" i="2"/>
  <c r="AQ15" i="2"/>
  <c r="AQ69" i="2"/>
  <c r="AQ65" i="2"/>
  <c r="AQ61" i="2"/>
  <c r="AQ57" i="2"/>
  <c r="AQ52" i="2"/>
  <c r="AQ48" i="2"/>
  <c r="AQ44" i="2"/>
  <c r="AQ40" i="2"/>
  <c r="AQ36" i="2"/>
  <c r="AQ32" i="2"/>
  <c r="AQ28" i="2"/>
  <c r="AQ24" i="2"/>
  <c r="AQ20" i="2"/>
  <c r="AQ16" i="2"/>
  <c r="AQ9" i="2"/>
  <c r="AQ70" i="2"/>
  <c r="AQ66" i="2"/>
  <c r="AQ62" i="2"/>
  <c r="AQ58" i="2"/>
  <c r="AQ53" i="2"/>
  <c r="AQ49" i="2"/>
  <c r="AQ45" i="2"/>
  <c r="AQ41" i="2"/>
  <c r="AQ37" i="2"/>
  <c r="AQ33" i="2"/>
  <c r="AQ29" i="2"/>
  <c r="AQ25" i="2"/>
  <c r="AQ21" i="2"/>
  <c r="AQ17" i="2"/>
  <c r="AQ13" i="2"/>
  <c r="AQ12" i="2"/>
  <c r="AQ11" i="2"/>
  <c r="AQ10" i="2"/>
  <c r="AQ71" i="2"/>
  <c r="AQ67" i="2"/>
  <c r="AQ63" i="2"/>
  <c r="AQ59" i="2"/>
  <c r="AQ54" i="2"/>
  <c r="AQ50" i="2"/>
  <c r="AQ46" i="2"/>
  <c r="AQ42" i="2"/>
  <c r="AQ38" i="2"/>
  <c r="AQ34" i="2"/>
  <c r="AQ30" i="2"/>
  <c r="AQ26" i="2"/>
  <c r="AQ22" i="2"/>
  <c r="AQ18" i="2"/>
  <c r="AQ14" i="2"/>
  <c r="AR69" i="2"/>
  <c r="AR65" i="2"/>
  <c r="AR61" i="2"/>
  <c r="AR57" i="2"/>
  <c r="AR52" i="2"/>
  <c r="AR48" i="2"/>
  <c r="AR44" i="2"/>
  <c r="AR40" i="2"/>
  <c r="AR36" i="2"/>
  <c r="AR32" i="2"/>
  <c r="AR28" i="2"/>
  <c r="AR24" i="2"/>
  <c r="AR20" i="2"/>
  <c r="AR16" i="2"/>
  <c r="AR9" i="2"/>
  <c r="AR70" i="2"/>
  <c r="AR66" i="2"/>
  <c r="AR62" i="2"/>
  <c r="AR58" i="2"/>
  <c r="AR53" i="2"/>
  <c r="AR49" i="2"/>
  <c r="AR45" i="2"/>
  <c r="AR41" i="2"/>
  <c r="AR37" i="2"/>
  <c r="AR33" i="2"/>
  <c r="AR29" i="2"/>
  <c r="AR25" i="2"/>
  <c r="AR21" i="2"/>
  <c r="AR17" i="2"/>
  <c r="AR13" i="2"/>
  <c r="AR12" i="2"/>
  <c r="AR11" i="2"/>
  <c r="AR10" i="2"/>
  <c r="AR71" i="2"/>
  <c r="AR67" i="2"/>
  <c r="AR63" i="2"/>
  <c r="AR59" i="2"/>
  <c r="AR54" i="2"/>
  <c r="AR50" i="2"/>
  <c r="AR46" i="2"/>
  <c r="AR42" i="2"/>
  <c r="AR38" i="2"/>
  <c r="AR34" i="2"/>
  <c r="AR30" i="2"/>
  <c r="AR26" i="2"/>
  <c r="AR22" i="2"/>
  <c r="AR18" i="2"/>
  <c r="AR14" i="2"/>
  <c r="AR68" i="2"/>
  <c r="AR64" i="2"/>
  <c r="AR60" i="2"/>
  <c r="AR56" i="2"/>
  <c r="AR51" i="2"/>
  <c r="AR47" i="2"/>
  <c r="AR43" i="2"/>
  <c r="AR39" i="2"/>
  <c r="AR35" i="2"/>
  <c r="AR31" i="2"/>
  <c r="AR27" i="2"/>
  <c r="AR23" i="2"/>
  <c r="AR19" i="2"/>
  <c r="AR15" i="2"/>
</calcChain>
</file>

<file path=xl/sharedStrings.xml><?xml version="1.0" encoding="utf-8"?>
<sst xmlns="http://schemas.openxmlformats.org/spreadsheetml/2006/main" count="108" uniqueCount="67">
  <si>
    <t>media</t>
  </si>
  <si>
    <t>x+1s</t>
  </si>
  <si>
    <t>x-1s</t>
  </si>
  <si>
    <t>lsa</t>
  </si>
  <si>
    <t>lia</t>
  </si>
  <si>
    <t>lsc</t>
  </si>
  <si>
    <t>lic</t>
  </si>
  <si>
    <t>Parámetro:</t>
  </si>
  <si>
    <t>Datos de esta carta</t>
  </si>
  <si>
    <t xml:space="preserve">n:        </t>
  </si>
  <si>
    <t>s:</t>
  </si>
  <si>
    <t>Datos de la carta anterior</t>
  </si>
  <si>
    <t>Observaciones:</t>
  </si>
  <si>
    <t>No.</t>
  </si>
  <si>
    <t>Día</t>
  </si>
  <si>
    <t>Revisó  y Aprobó</t>
  </si>
  <si>
    <t>Cargo:</t>
  </si>
  <si>
    <t xml:space="preserve">Nombre: </t>
  </si>
  <si>
    <t>Hoja 1 de 1</t>
  </si>
  <si>
    <t>Versión: 01</t>
  </si>
  <si>
    <r>
      <rPr>
        <b/>
        <sz val="10"/>
        <rFont val="Arial"/>
        <family val="2"/>
      </rPr>
      <t>LSA:</t>
    </r>
    <r>
      <rPr>
        <sz val="10"/>
        <rFont val="Arial"/>
        <family val="2"/>
      </rPr>
      <t xml:space="preserve"> Limite superior de alerta. 
</t>
    </r>
    <r>
      <rPr>
        <b/>
        <sz val="10"/>
        <color indexed="8"/>
        <rFont val="Arial"/>
        <family val="2"/>
      </rPr>
      <t>LSC:</t>
    </r>
    <r>
      <rPr>
        <sz val="10"/>
        <rFont val="Arial"/>
        <family val="2"/>
      </rPr>
      <t xml:space="preserve"> Limite superior de control. 
</t>
    </r>
    <r>
      <rPr>
        <b/>
        <sz val="10"/>
        <rFont val="Arial"/>
        <family val="2"/>
      </rPr>
      <t>LIA:</t>
    </r>
    <r>
      <rPr>
        <sz val="10"/>
        <rFont val="Arial"/>
        <family val="2"/>
      </rPr>
      <t xml:space="preserve"> Limite infierior de alerta 
</t>
    </r>
    <r>
      <rPr>
        <b/>
        <sz val="10"/>
        <rFont val="Arial"/>
        <family val="2"/>
      </rPr>
      <t>LIC:</t>
    </r>
    <r>
      <rPr>
        <sz val="10"/>
        <rFont val="Arial"/>
        <family val="2"/>
      </rPr>
      <t xml:space="preserve"> Limite inferior de control</t>
    </r>
  </si>
  <si>
    <t>Mes:</t>
  </si>
  <si>
    <t>Año:</t>
  </si>
  <si>
    <t>Método:</t>
  </si>
  <si>
    <t>Patrón de Control:</t>
  </si>
  <si>
    <t>Resp.</t>
  </si>
  <si>
    <t>Firma:</t>
  </si>
  <si>
    <t>Dato</t>
  </si>
  <si>
    <t>CARTA DE CONTROL DEL MÉTODO</t>
  </si>
  <si>
    <t>Fecha: 2016/12/15</t>
  </si>
  <si>
    <t>CÓDIGO: M.EDS-04.LA.02</t>
  </si>
  <si>
    <t>n</t>
  </si>
  <si>
    <t>d2</t>
  </si>
  <si>
    <t>D3</t>
  </si>
  <si>
    <t>D4</t>
  </si>
  <si>
    <t>A2</t>
  </si>
  <si>
    <t>B3</t>
  </si>
  <si>
    <t>B4</t>
  </si>
  <si>
    <t>A3</t>
  </si>
  <si>
    <r>
      <t>LCI</t>
    </r>
    <r>
      <rPr>
        <b/>
        <vertAlign val="subscript"/>
        <sz val="14"/>
        <rFont val="Arial"/>
        <family val="2"/>
      </rPr>
      <t>x</t>
    </r>
  </si>
  <si>
    <r>
      <t>X - A</t>
    </r>
    <r>
      <rPr>
        <b/>
        <vertAlign val="subscript"/>
        <sz val="14"/>
        <rFont val="Arial"/>
        <family val="2"/>
      </rPr>
      <t>2</t>
    </r>
    <r>
      <rPr>
        <b/>
        <sz val="14"/>
        <rFont val="Arial"/>
        <family val="2"/>
      </rPr>
      <t>R</t>
    </r>
  </si>
  <si>
    <r>
      <t>LCS</t>
    </r>
    <r>
      <rPr>
        <b/>
        <vertAlign val="subscript"/>
        <sz val="14"/>
        <rFont val="Arial"/>
        <family val="2"/>
      </rPr>
      <t>x</t>
    </r>
  </si>
  <si>
    <r>
      <t>X + A</t>
    </r>
    <r>
      <rPr>
        <b/>
        <vertAlign val="subscript"/>
        <sz val="14"/>
        <rFont val="Arial"/>
        <family val="2"/>
      </rPr>
      <t>2</t>
    </r>
    <r>
      <rPr>
        <b/>
        <sz val="14"/>
        <rFont val="Arial"/>
        <family val="2"/>
      </rPr>
      <t>R</t>
    </r>
  </si>
  <si>
    <r>
      <t>LCI</t>
    </r>
    <r>
      <rPr>
        <b/>
        <vertAlign val="subscript"/>
        <sz val="14"/>
        <rFont val="Arial"/>
        <family val="2"/>
      </rPr>
      <t>R</t>
    </r>
  </si>
  <si>
    <r>
      <t>D</t>
    </r>
    <r>
      <rPr>
        <b/>
        <vertAlign val="subscript"/>
        <sz val="14"/>
        <rFont val="Arial"/>
        <family val="2"/>
      </rPr>
      <t>3</t>
    </r>
    <r>
      <rPr>
        <b/>
        <sz val="14"/>
        <rFont val="Arial"/>
        <family val="2"/>
      </rPr>
      <t>R</t>
    </r>
  </si>
  <si>
    <r>
      <t>LCS</t>
    </r>
    <r>
      <rPr>
        <b/>
        <vertAlign val="subscript"/>
        <sz val="14"/>
        <rFont val="Arial"/>
        <family val="2"/>
      </rPr>
      <t>R</t>
    </r>
  </si>
  <si>
    <r>
      <t>D</t>
    </r>
    <r>
      <rPr>
        <b/>
        <vertAlign val="subscript"/>
        <sz val="14"/>
        <rFont val="Arial"/>
        <family val="2"/>
      </rPr>
      <t>4</t>
    </r>
    <r>
      <rPr>
        <b/>
        <sz val="14"/>
        <rFont val="Arial"/>
        <family val="2"/>
      </rPr>
      <t>R</t>
    </r>
  </si>
  <si>
    <t>s</t>
  </si>
  <si>
    <r>
      <t>R / d</t>
    </r>
    <r>
      <rPr>
        <b/>
        <vertAlign val="subscript"/>
        <sz val="14"/>
        <rFont val="Arial"/>
        <family val="2"/>
      </rPr>
      <t>2</t>
    </r>
  </si>
  <si>
    <t>Promedio</t>
  </si>
  <si>
    <t>Rango</t>
  </si>
  <si>
    <t>Rango medio</t>
  </si>
  <si>
    <r>
      <t>LCS</t>
    </r>
    <r>
      <rPr>
        <vertAlign val="subscript"/>
        <sz val="9"/>
        <rFont val="Arial"/>
        <family val="2"/>
      </rPr>
      <t>R</t>
    </r>
  </si>
  <si>
    <r>
      <t>LCI</t>
    </r>
    <r>
      <rPr>
        <vertAlign val="subscript"/>
        <sz val="9"/>
        <rFont val="Arial"/>
        <family val="2"/>
      </rPr>
      <t>R</t>
    </r>
  </si>
  <si>
    <t>Carta R</t>
  </si>
  <si>
    <r>
      <t>LCS</t>
    </r>
    <r>
      <rPr>
        <vertAlign val="subscript"/>
        <sz val="9"/>
        <rFont val="Arial"/>
        <family val="2"/>
      </rPr>
      <t>X</t>
    </r>
  </si>
  <si>
    <r>
      <t>LCI</t>
    </r>
    <r>
      <rPr>
        <vertAlign val="subscript"/>
        <sz val="9"/>
        <rFont val="Arial"/>
        <family val="2"/>
      </rPr>
      <t>X</t>
    </r>
  </si>
  <si>
    <t>Meidias</t>
  </si>
  <si>
    <r>
      <t xml:space="preserve">X + </t>
    </r>
    <r>
      <rPr>
        <sz val="10"/>
        <rFont val="Symbol"/>
        <family val="1"/>
        <charset val="2"/>
      </rPr>
      <t>s</t>
    </r>
  </si>
  <si>
    <r>
      <t>X + 2</t>
    </r>
    <r>
      <rPr>
        <sz val="10"/>
        <rFont val="Symbol"/>
        <family val="1"/>
        <charset val="2"/>
      </rPr>
      <t>s</t>
    </r>
  </si>
  <si>
    <r>
      <t xml:space="preserve">X - </t>
    </r>
    <r>
      <rPr>
        <sz val="10"/>
        <rFont val="Symbol"/>
        <family val="1"/>
        <charset val="2"/>
      </rPr>
      <t>s</t>
    </r>
  </si>
  <si>
    <r>
      <t>X - 2</t>
    </r>
    <r>
      <rPr>
        <sz val="10"/>
        <rFont val="Symbol"/>
        <family val="1"/>
        <charset val="2"/>
      </rPr>
      <t>s</t>
    </r>
  </si>
  <si>
    <r>
      <t>A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>R</t>
    </r>
  </si>
  <si>
    <r>
      <t>A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>R/3</t>
    </r>
  </si>
  <si>
    <r>
      <rPr>
        <sz val="10"/>
        <rFont val="Symbol"/>
        <family val="1"/>
        <charset val="2"/>
      </rPr>
      <t>s</t>
    </r>
    <r>
      <rPr>
        <sz val="10"/>
        <rFont val="Arial"/>
        <family val="2"/>
      </rPr>
      <t>:</t>
    </r>
  </si>
  <si>
    <t>CÓDIGO: M.EDS-04.LPAR.INT.03.F.01</t>
  </si>
  <si>
    <t>Fecha: 2019/02/22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</si>
</sst>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00"/>
    <numFmt numFmtId="165" formatCode="0.0"/>
    <numFmt numFmtId="166" formatCode="0.0000"/>
    <numFmt numFmtId="167" formatCode="0.00000"/>
  </numFmts>
  <fonts count="13" x14ac:knownFonts="1"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vertAlign val="subscript"/>
      <sz val="14"/>
      <name val="Arial"/>
      <family val="2"/>
    </font>
    <font>
      <vertAlign val="subscript"/>
      <sz val="9"/>
      <name val="Arial"/>
      <family val="2"/>
    </font>
    <font>
      <sz val="10"/>
      <name val="Symbol"/>
      <family val="1"/>
      <charset val="2"/>
    </font>
    <font>
      <vertAlign val="subscript"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6">
    <xf numFmtId="0" fontId="0" fillId="0" borderId="0" xfId="0"/>
    <xf numFmtId="0" fontId="1" fillId="3" borderId="4" xfId="0" applyFont="1" applyFill="1" applyBorder="1"/>
    <xf numFmtId="0" fontId="1" fillId="3" borderId="5" xfId="0" applyFont="1" applyFill="1" applyBorder="1"/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/>
    <xf numFmtId="0" fontId="1" fillId="3" borderId="0" xfId="0" applyFont="1" applyFill="1" applyBorder="1"/>
    <xf numFmtId="0" fontId="1" fillId="3" borderId="8" xfId="0" applyFont="1" applyFill="1" applyBorder="1"/>
    <xf numFmtId="2" fontId="1" fillId="3" borderId="5" xfId="0" applyNumberFormat="1" applyFont="1" applyFill="1" applyBorder="1"/>
    <xf numFmtId="164" fontId="1" fillId="3" borderId="5" xfId="0" applyNumberFormat="1" applyFont="1" applyFill="1" applyBorder="1"/>
    <xf numFmtId="165" fontId="1" fillId="3" borderId="5" xfId="0" applyNumberFormat="1" applyFont="1" applyFill="1" applyBorder="1"/>
    <xf numFmtId="165" fontId="1" fillId="3" borderId="6" xfId="0" applyNumberFormat="1" applyFont="1" applyFill="1" applyBorder="1"/>
    <xf numFmtId="2" fontId="1" fillId="3" borderId="0" xfId="0" applyNumberFormat="1" applyFont="1" applyFill="1" applyBorder="1"/>
    <xf numFmtId="164" fontId="1" fillId="3" borderId="0" xfId="0" applyNumberFormat="1" applyFont="1" applyFill="1" applyBorder="1"/>
    <xf numFmtId="165" fontId="1" fillId="3" borderId="0" xfId="0" applyNumberFormat="1" applyFont="1" applyFill="1" applyBorder="1"/>
    <xf numFmtId="165" fontId="1" fillId="3" borderId="8" xfId="0" applyNumberFormat="1" applyFont="1" applyFill="1" applyBorder="1"/>
    <xf numFmtId="0" fontId="1" fillId="0" borderId="0" xfId="0" applyFont="1" applyBorder="1" applyAlignment="1"/>
    <xf numFmtId="0" fontId="2" fillId="0" borderId="2" xfId="0" applyFont="1" applyBorder="1"/>
    <xf numFmtId="0" fontId="2" fillId="0" borderId="0" xfId="0" applyFont="1" applyBorder="1"/>
    <xf numFmtId="0" fontId="1" fillId="0" borderId="0" xfId="0" applyFont="1" applyBorder="1" applyAlignment="1">
      <alignment wrapText="1"/>
    </xf>
    <xf numFmtId="0" fontId="2" fillId="0" borderId="3" xfId="0" applyFont="1" applyBorder="1"/>
    <xf numFmtId="0" fontId="1" fillId="3" borderId="10" xfId="0" applyFont="1" applyFill="1" applyBorder="1"/>
    <xf numFmtId="2" fontId="1" fillId="3" borderId="11" xfId="0" applyNumberFormat="1" applyFont="1" applyFill="1" applyBorder="1"/>
    <xf numFmtId="164" fontId="1" fillId="3" borderId="11" xfId="0" applyNumberFormat="1" applyFont="1" applyFill="1" applyBorder="1"/>
    <xf numFmtId="0" fontId="1" fillId="3" borderId="11" xfId="0" applyFont="1" applyFill="1" applyBorder="1"/>
    <xf numFmtId="165" fontId="1" fillId="3" borderId="11" xfId="0" applyNumberFormat="1" applyFont="1" applyFill="1" applyBorder="1"/>
    <xf numFmtId="165" fontId="1" fillId="3" borderId="12" xfId="0" applyNumberFormat="1" applyFont="1" applyFill="1" applyBorder="1"/>
    <xf numFmtId="0" fontId="1" fillId="0" borderId="0" xfId="0" applyFont="1"/>
    <xf numFmtId="0" fontId="1" fillId="2" borderId="0" xfId="0" applyFont="1" applyFill="1"/>
    <xf numFmtId="0" fontId="1" fillId="0" borderId="0" xfId="0" applyFont="1" applyBorder="1"/>
    <xf numFmtId="0" fontId="1" fillId="2" borderId="0" xfId="0" applyFont="1" applyFill="1" applyBorder="1"/>
    <xf numFmtId="0" fontId="1" fillId="0" borderId="2" xfId="0" applyFont="1" applyBorder="1"/>
    <xf numFmtId="0" fontId="4" fillId="0" borderId="0" xfId="0" applyFont="1" applyBorder="1"/>
    <xf numFmtId="0" fontId="1" fillId="0" borderId="9" xfId="0" applyFont="1" applyBorder="1"/>
    <xf numFmtId="0" fontId="1" fillId="2" borderId="9" xfId="0" applyFont="1" applyFill="1" applyBorder="1"/>
    <xf numFmtId="0" fontId="1" fillId="0" borderId="3" xfId="0" applyFont="1" applyBorder="1" applyAlignment="1"/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vertical="top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0" fontId="5" fillId="0" borderId="0" xfId="0" applyFont="1"/>
    <xf numFmtId="0" fontId="5" fillId="0" borderId="0" xfId="0" applyFont="1" applyBorder="1"/>
    <xf numFmtId="0" fontId="1" fillId="0" borderId="18" xfId="0" applyFont="1" applyBorder="1"/>
    <xf numFmtId="0" fontId="1" fillId="0" borderId="7" xfId="0" applyFont="1" applyBorder="1" applyAlignment="1">
      <alignment horizontal="left"/>
    </xf>
    <xf numFmtId="0" fontId="2" fillId="0" borderId="18" xfId="0" applyFont="1" applyBorder="1"/>
    <xf numFmtId="0" fontId="2" fillId="0" borderId="7" xfId="0" applyFont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1" fillId="0" borderId="7" xfId="0" applyFont="1" applyBorder="1"/>
    <xf numFmtId="0" fontId="1" fillId="0" borderId="7" xfId="0" applyFont="1" applyBorder="1" applyAlignment="1"/>
    <xf numFmtId="0" fontId="1" fillId="0" borderId="7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center"/>
    </xf>
    <xf numFmtId="0" fontId="5" fillId="0" borderId="13" xfId="0" applyFont="1" applyBorder="1" applyAlignment="1"/>
    <xf numFmtId="0" fontId="5" fillId="0" borderId="29" xfId="0" applyFont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vertical="center"/>
    </xf>
    <xf numFmtId="0" fontId="1" fillId="0" borderId="17" xfId="0" applyFont="1" applyBorder="1"/>
    <xf numFmtId="0" fontId="5" fillId="0" borderId="16" xfId="0" applyFont="1" applyBorder="1" applyAlignment="1">
      <alignment horizontal="left" vertical="center"/>
    </xf>
    <xf numFmtId="0" fontId="1" fillId="0" borderId="7" xfId="0" applyFont="1" applyBorder="1" applyAlignment="1">
      <alignment horizontal="right"/>
    </xf>
    <xf numFmtId="0" fontId="1" fillId="0" borderId="8" xfId="0" applyFont="1" applyBorder="1"/>
    <xf numFmtId="0" fontId="5" fillId="0" borderId="16" xfId="0" applyFont="1" applyBorder="1" applyAlignment="1"/>
    <xf numFmtId="0" fontId="5" fillId="0" borderId="17" xfId="0" applyFont="1" applyBorder="1" applyAlignment="1">
      <alignment horizontal="center" vertical="center"/>
    </xf>
    <xf numFmtId="0" fontId="5" fillId="0" borderId="22" xfId="0" applyFont="1" applyBorder="1" applyAlignment="1">
      <alignment horizontal="left" vertical="center"/>
    </xf>
    <xf numFmtId="0" fontId="1" fillId="0" borderId="23" xfId="0" applyFont="1" applyBorder="1"/>
    <xf numFmtId="0" fontId="1" fillId="2" borderId="23" xfId="0" applyFont="1" applyFill="1" applyBorder="1"/>
    <xf numFmtId="0" fontId="1" fillId="0" borderId="24" xfId="0" applyFont="1" applyBorder="1"/>
    <xf numFmtId="0" fontId="1" fillId="0" borderId="0" xfId="0" applyFont="1" applyBorder="1" applyAlignment="1">
      <alignment horizontal="center"/>
    </xf>
    <xf numFmtId="166" fontId="0" fillId="0" borderId="0" xfId="0" applyNumberFormat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0" fillId="0" borderId="0" xfId="0" applyAlignment="1">
      <alignment horizontal="center"/>
    </xf>
    <xf numFmtId="166" fontId="5" fillId="0" borderId="36" xfId="0" applyNumberFormat="1" applyFont="1" applyBorder="1" applyAlignment="1">
      <alignment horizontal="center"/>
    </xf>
    <xf numFmtId="166" fontId="5" fillId="0" borderId="37" xfId="0" applyNumberFormat="1" applyFont="1" applyBorder="1" applyAlignment="1">
      <alignment horizontal="center"/>
    </xf>
    <xf numFmtId="166" fontId="5" fillId="0" borderId="38" xfId="0" applyNumberFormat="1" applyFont="1" applyBorder="1" applyAlignment="1">
      <alignment horizontal="center"/>
    </xf>
    <xf numFmtId="0" fontId="0" fillId="0" borderId="20" xfId="0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39" xfId="0" applyNumberFormat="1" applyBorder="1" applyAlignment="1">
      <alignment horizontal="center"/>
    </xf>
    <xf numFmtId="164" fontId="0" fillId="0" borderId="40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41" xfId="0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42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164" fontId="0" fillId="0" borderId="43" xfId="0" applyNumberFormat="1" applyBorder="1" applyAlignment="1">
      <alignment horizontal="center"/>
    </xf>
    <xf numFmtId="164" fontId="0" fillId="0" borderId="44" xfId="0" applyNumberFormat="1" applyBorder="1" applyAlignment="1">
      <alignment horizontal="center"/>
    </xf>
    <xf numFmtId="164" fontId="0" fillId="0" borderId="45" xfId="0" applyNumberFormat="1" applyBorder="1" applyAlignment="1">
      <alignment horizontal="center"/>
    </xf>
    <xf numFmtId="0" fontId="0" fillId="0" borderId="46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166" fontId="0" fillId="0" borderId="10" xfId="0" applyNumberFormat="1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166" fontId="0" fillId="0" borderId="12" xfId="0" applyNumberFormat="1" applyBorder="1" applyAlignment="1">
      <alignment horizontal="center"/>
    </xf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Border="1"/>
    <xf numFmtId="166" fontId="0" fillId="0" borderId="0" xfId="0" applyNumberFormat="1" applyBorder="1" applyAlignment="1">
      <alignment horizontal="center"/>
    </xf>
    <xf numFmtId="166" fontId="0" fillId="0" borderId="0" xfId="0" applyNumberFormat="1" applyBorder="1"/>
    <xf numFmtId="1" fontId="1" fillId="0" borderId="9" xfId="0" applyNumberFormat="1" applyFont="1" applyFill="1" applyBorder="1" applyAlignment="1">
      <alignment horizontal="center" vertical="center"/>
    </xf>
    <xf numFmtId="1" fontId="1" fillId="0" borderId="9" xfId="0" applyNumberFormat="1" applyFont="1" applyFill="1" applyBorder="1" applyAlignment="1">
      <alignment vertical="center" wrapText="1"/>
    </xf>
    <xf numFmtId="1" fontId="1" fillId="0" borderId="17" xfId="0" applyNumberFormat="1" applyFont="1" applyFill="1" applyBorder="1" applyAlignment="1">
      <alignment horizontal="center" vertical="center"/>
    </xf>
    <xf numFmtId="1" fontId="1" fillId="0" borderId="0" xfId="0" applyNumberFormat="1" applyFont="1"/>
    <xf numFmtId="0" fontId="1" fillId="0" borderId="0" xfId="0" applyFont="1" applyFill="1" applyBorder="1"/>
    <xf numFmtId="1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5" fillId="0" borderId="23" xfId="0" applyFont="1" applyFill="1" applyBorder="1" applyAlignment="1">
      <alignment horizontal="left" vertical="center"/>
    </xf>
    <xf numFmtId="0" fontId="1" fillId="0" borderId="2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166" fontId="1" fillId="0" borderId="0" xfId="0" applyNumberFormat="1" applyFont="1" applyBorder="1" applyAlignment="1">
      <alignment horizontal="right"/>
    </xf>
    <xf numFmtId="166" fontId="1" fillId="0" borderId="8" xfId="0" applyNumberFormat="1" applyFont="1" applyBorder="1" applyAlignment="1">
      <alignment horizontal="right"/>
    </xf>
    <xf numFmtId="166" fontId="1" fillId="0" borderId="11" xfId="0" applyNumberFormat="1" applyFont="1" applyBorder="1" applyAlignment="1">
      <alignment horizontal="right"/>
    </xf>
    <xf numFmtId="166" fontId="1" fillId="0" borderId="12" xfId="0" applyNumberFormat="1" applyFont="1" applyBorder="1" applyAlignment="1">
      <alignment horizontal="right"/>
    </xf>
    <xf numFmtId="0" fontId="1" fillId="0" borderId="0" xfId="0" applyFont="1" applyBorder="1" applyAlignment="1">
      <alignment horizontal="right" vertical="center"/>
    </xf>
    <xf numFmtId="0" fontId="1" fillId="0" borderId="1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left" vertical="top" wrapText="1"/>
    </xf>
    <xf numFmtId="0" fontId="1" fillId="0" borderId="16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166" fontId="2" fillId="0" borderId="3" xfId="0" applyNumberFormat="1" applyFont="1" applyBorder="1" applyAlignment="1">
      <alignment horizontal="right"/>
    </xf>
    <xf numFmtId="166" fontId="2" fillId="0" borderId="21" xfId="0" applyNumberFormat="1" applyFont="1" applyBorder="1" applyAlignment="1">
      <alignment horizontal="right"/>
    </xf>
    <xf numFmtId="166" fontId="1" fillId="0" borderId="2" xfId="0" applyNumberFormat="1" applyFont="1" applyBorder="1" applyAlignment="1">
      <alignment horizontal="right"/>
    </xf>
    <xf numFmtId="166" fontId="1" fillId="0" borderId="19" xfId="0" applyNumberFormat="1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1" fillId="0" borderId="19" xfId="0" applyFont="1" applyBorder="1" applyAlignment="1">
      <alignment horizontal="right"/>
    </xf>
    <xf numFmtId="167" fontId="1" fillId="0" borderId="0" xfId="0" applyNumberFormat="1" applyFont="1" applyBorder="1" applyAlignment="1">
      <alignment horizontal="right"/>
    </xf>
    <xf numFmtId="167" fontId="1" fillId="0" borderId="8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4" borderId="36" xfId="0" applyFont="1" applyFill="1" applyBorder="1" applyAlignment="1">
      <alignment horizontal="center" vertical="center"/>
    </xf>
    <xf numFmtId="0" fontId="1" fillId="4" borderId="37" xfId="0" applyFont="1" applyFill="1" applyBorder="1" applyAlignment="1">
      <alignment horizontal="center" vertical="center"/>
    </xf>
    <xf numFmtId="0" fontId="1" fillId="4" borderId="38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5" fillId="0" borderId="23" xfId="0" applyFont="1" applyFill="1" applyBorder="1" applyAlignment="1">
      <alignment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8814734772326704E-2"/>
          <c:y val="3.0867866868754083E-2"/>
          <c:w val="0.86724875925942313"/>
          <c:h val="0.88415486796544795"/>
        </c:manualLayout>
      </c:layout>
      <c:scatterChart>
        <c:scatterStyle val="lineMarker"/>
        <c:varyColors val="0"/>
        <c:ser>
          <c:idx val="0"/>
          <c:order val="0"/>
          <c:tx>
            <c:strRef>
              <c:f>'Carta Base'!$A$81</c:f>
              <c:strCache>
                <c:ptCount val="1"/>
                <c:pt idx="0">
                  <c:v>Promedio</c:v>
                </c:pt>
              </c:strCache>
            </c:strRef>
          </c:tx>
          <c:spPr>
            <a:ln w="38100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xVal>
            <c:numRef>
              <c:f>'Carta Base'!$B$80:$AF$80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'Carta Base'!$B$81:$AF$81</c:f>
              <c:numCache>
                <c:formatCode>0</c:formatCode>
                <c:ptCount val="31"/>
                <c:pt idx="0">
                  <c:v>7.65</c:v>
                </c:pt>
                <c:pt idx="1">
                  <c:v>7.65</c:v>
                </c:pt>
                <c:pt idx="2">
                  <c:v>7.65</c:v>
                </c:pt>
                <c:pt idx="3">
                  <c:v>7.65</c:v>
                </c:pt>
                <c:pt idx="4">
                  <c:v>7.65</c:v>
                </c:pt>
                <c:pt idx="5">
                  <c:v>7.65</c:v>
                </c:pt>
                <c:pt idx="6">
                  <c:v>7.65</c:v>
                </c:pt>
                <c:pt idx="7">
                  <c:v>7.65</c:v>
                </c:pt>
                <c:pt idx="8">
                  <c:v>7.65</c:v>
                </c:pt>
                <c:pt idx="9">
                  <c:v>7.65</c:v>
                </c:pt>
                <c:pt idx="10">
                  <c:v>7.65</c:v>
                </c:pt>
                <c:pt idx="11">
                  <c:v>7.65</c:v>
                </c:pt>
                <c:pt idx="12">
                  <c:v>7.65</c:v>
                </c:pt>
                <c:pt idx="13">
                  <c:v>7.65</c:v>
                </c:pt>
                <c:pt idx="14">
                  <c:v>7.65</c:v>
                </c:pt>
                <c:pt idx="15">
                  <c:v>7.65</c:v>
                </c:pt>
                <c:pt idx="16">
                  <c:v>7.65</c:v>
                </c:pt>
                <c:pt idx="17">
                  <c:v>7.65</c:v>
                </c:pt>
                <c:pt idx="18">
                  <c:v>7.65</c:v>
                </c:pt>
                <c:pt idx="19">
                  <c:v>7.65</c:v>
                </c:pt>
                <c:pt idx="20">
                  <c:v>7.65</c:v>
                </c:pt>
                <c:pt idx="21">
                  <c:v>7.65</c:v>
                </c:pt>
                <c:pt idx="22">
                  <c:v>7.65</c:v>
                </c:pt>
                <c:pt idx="23">
                  <c:v>7.65</c:v>
                </c:pt>
                <c:pt idx="24">
                  <c:v>7.65</c:v>
                </c:pt>
                <c:pt idx="25">
                  <c:v>7.65</c:v>
                </c:pt>
                <c:pt idx="26">
                  <c:v>7.65</c:v>
                </c:pt>
                <c:pt idx="27">
                  <c:v>7.65</c:v>
                </c:pt>
                <c:pt idx="28">
                  <c:v>7.65</c:v>
                </c:pt>
                <c:pt idx="29">
                  <c:v>7.65</c:v>
                </c:pt>
                <c:pt idx="30">
                  <c:v>7.65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115-41E9-BCDF-F3DE4E34E2FC}"/>
            </c:ext>
          </c:extLst>
        </c:ser>
        <c:ser>
          <c:idx val="1"/>
          <c:order val="1"/>
          <c:tx>
            <c:strRef>
              <c:f>'Carta Base'!$A$82</c:f>
              <c:strCache>
                <c:ptCount val="1"/>
                <c:pt idx="0">
                  <c:v>LCSX</c:v>
                </c:pt>
              </c:strCache>
            </c:strRef>
          </c:tx>
          <c:spPr>
            <a:ln w="381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'Carta Base'!$B$80:$AF$80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'Carta Base'!$B$82:$AF$82</c:f>
              <c:numCache>
                <c:formatCode>General</c:formatCode>
                <c:ptCount val="31"/>
                <c:pt idx="0">
                  <c:v>10.094000000000001</c:v>
                </c:pt>
                <c:pt idx="1">
                  <c:v>10.094000000000001</c:v>
                </c:pt>
                <c:pt idx="2">
                  <c:v>10.094000000000001</c:v>
                </c:pt>
                <c:pt idx="3">
                  <c:v>10.094000000000001</c:v>
                </c:pt>
                <c:pt idx="4">
                  <c:v>10.094000000000001</c:v>
                </c:pt>
                <c:pt idx="5">
                  <c:v>10.094000000000001</c:v>
                </c:pt>
                <c:pt idx="6">
                  <c:v>10.094000000000001</c:v>
                </c:pt>
                <c:pt idx="7">
                  <c:v>10.094000000000001</c:v>
                </c:pt>
                <c:pt idx="8">
                  <c:v>10.094000000000001</c:v>
                </c:pt>
                <c:pt idx="9">
                  <c:v>10.094000000000001</c:v>
                </c:pt>
                <c:pt idx="10">
                  <c:v>10.094000000000001</c:v>
                </c:pt>
                <c:pt idx="11">
                  <c:v>10.094000000000001</c:v>
                </c:pt>
                <c:pt idx="12">
                  <c:v>10.094000000000001</c:v>
                </c:pt>
                <c:pt idx="13">
                  <c:v>10.094000000000001</c:v>
                </c:pt>
                <c:pt idx="14">
                  <c:v>10.094000000000001</c:v>
                </c:pt>
                <c:pt idx="15">
                  <c:v>10.094000000000001</c:v>
                </c:pt>
                <c:pt idx="16">
                  <c:v>10.094000000000001</c:v>
                </c:pt>
                <c:pt idx="17">
                  <c:v>10.094000000000001</c:v>
                </c:pt>
                <c:pt idx="18">
                  <c:v>10.094000000000001</c:v>
                </c:pt>
                <c:pt idx="19">
                  <c:v>10.094000000000001</c:v>
                </c:pt>
                <c:pt idx="20">
                  <c:v>10.094000000000001</c:v>
                </c:pt>
                <c:pt idx="21">
                  <c:v>10.094000000000001</c:v>
                </c:pt>
                <c:pt idx="22">
                  <c:v>10.094000000000001</c:v>
                </c:pt>
                <c:pt idx="23">
                  <c:v>10.094000000000001</c:v>
                </c:pt>
                <c:pt idx="24">
                  <c:v>10.094000000000001</c:v>
                </c:pt>
                <c:pt idx="25">
                  <c:v>10.094000000000001</c:v>
                </c:pt>
                <c:pt idx="26">
                  <c:v>10.094000000000001</c:v>
                </c:pt>
                <c:pt idx="27">
                  <c:v>10.094000000000001</c:v>
                </c:pt>
                <c:pt idx="28">
                  <c:v>10.094000000000001</c:v>
                </c:pt>
                <c:pt idx="29">
                  <c:v>10.094000000000001</c:v>
                </c:pt>
                <c:pt idx="30">
                  <c:v>10.094000000000001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115-41E9-BCDF-F3DE4E34E2FC}"/>
            </c:ext>
          </c:extLst>
        </c:ser>
        <c:ser>
          <c:idx val="2"/>
          <c:order val="2"/>
          <c:tx>
            <c:strRef>
              <c:f>'Carta Base'!$A$83</c:f>
              <c:strCache>
                <c:ptCount val="1"/>
                <c:pt idx="0">
                  <c:v>X + 2s</c:v>
                </c:pt>
              </c:strCache>
            </c:strRef>
          </c:tx>
          <c:spPr>
            <a:ln w="1905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xVal>
            <c:numRef>
              <c:f>'Carta Base'!$B$80:$AF$80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'Carta Base'!$B$83:$AF$83</c:f>
              <c:numCache>
                <c:formatCode>General</c:formatCode>
                <c:ptCount val="31"/>
                <c:pt idx="0" formatCode="0">
                  <c:v>9.1293333333333351</c:v>
                </c:pt>
                <c:pt idx="1">
                  <c:v>9.1293333333333351</c:v>
                </c:pt>
                <c:pt idx="2">
                  <c:v>9.1293333333333351</c:v>
                </c:pt>
                <c:pt idx="3">
                  <c:v>9.1293333333333351</c:v>
                </c:pt>
                <c:pt idx="4">
                  <c:v>9.1293333333333351</c:v>
                </c:pt>
                <c:pt idx="5">
                  <c:v>9.1293333333333351</c:v>
                </c:pt>
                <c:pt idx="6">
                  <c:v>9.1293333333333351</c:v>
                </c:pt>
                <c:pt idx="7">
                  <c:v>9.1293333333333351</c:v>
                </c:pt>
                <c:pt idx="8">
                  <c:v>9.1293333333333351</c:v>
                </c:pt>
                <c:pt idx="9">
                  <c:v>9.1293333333333351</c:v>
                </c:pt>
                <c:pt idx="10">
                  <c:v>9.1293333333333351</c:v>
                </c:pt>
                <c:pt idx="11">
                  <c:v>9.1293333333333351</c:v>
                </c:pt>
                <c:pt idx="12">
                  <c:v>9.1293333333333351</c:v>
                </c:pt>
                <c:pt idx="13">
                  <c:v>9.1293333333333351</c:v>
                </c:pt>
                <c:pt idx="14">
                  <c:v>9.1293333333333351</c:v>
                </c:pt>
                <c:pt idx="15">
                  <c:v>9.1293333333333351</c:v>
                </c:pt>
                <c:pt idx="16">
                  <c:v>9.1293333333333351</c:v>
                </c:pt>
                <c:pt idx="17">
                  <c:v>9.1293333333333351</c:v>
                </c:pt>
                <c:pt idx="18">
                  <c:v>9.1293333333333351</c:v>
                </c:pt>
                <c:pt idx="19">
                  <c:v>9.1293333333333351</c:v>
                </c:pt>
                <c:pt idx="20">
                  <c:v>9.1293333333333351</c:v>
                </c:pt>
                <c:pt idx="21">
                  <c:v>9.1293333333333351</c:v>
                </c:pt>
                <c:pt idx="22">
                  <c:v>9.1293333333333351</c:v>
                </c:pt>
                <c:pt idx="23">
                  <c:v>9.1293333333333351</c:v>
                </c:pt>
                <c:pt idx="24">
                  <c:v>9.1293333333333351</c:v>
                </c:pt>
                <c:pt idx="25">
                  <c:v>9.1293333333333351</c:v>
                </c:pt>
                <c:pt idx="26">
                  <c:v>9.1293333333333351</c:v>
                </c:pt>
                <c:pt idx="27">
                  <c:v>9.1293333333333351</c:v>
                </c:pt>
                <c:pt idx="28">
                  <c:v>9.1293333333333351</c:v>
                </c:pt>
                <c:pt idx="29">
                  <c:v>9.1293333333333351</c:v>
                </c:pt>
                <c:pt idx="30">
                  <c:v>9.1293333333333351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115-41E9-BCDF-F3DE4E34E2FC}"/>
            </c:ext>
          </c:extLst>
        </c:ser>
        <c:ser>
          <c:idx val="3"/>
          <c:order val="3"/>
          <c:tx>
            <c:strRef>
              <c:f>'Carta Base'!$A$84</c:f>
              <c:strCache>
                <c:ptCount val="1"/>
                <c:pt idx="0">
                  <c:v>X + s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'Carta Base'!$B$80:$AF$80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'Carta Base'!$B$84:$AF$84</c:f>
              <c:numCache>
                <c:formatCode>General</c:formatCode>
                <c:ptCount val="31"/>
                <c:pt idx="0" formatCode="0">
                  <c:v>8.3146666666666675</c:v>
                </c:pt>
                <c:pt idx="1">
                  <c:v>8.3146666666666675</c:v>
                </c:pt>
                <c:pt idx="2">
                  <c:v>8.3146666666666675</c:v>
                </c:pt>
                <c:pt idx="3">
                  <c:v>8.3146666666666675</c:v>
                </c:pt>
                <c:pt idx="4">
                  <c:v>8.3146666666666675</c:v>
                </c:pt>
                <c:pt idx="5">
                  <c:v>8.3146666666666675</c:v>
                </c:pt>
                <c:pt idx="6">
                  <c:v>8.3146666666666675</c:v>
                </c:pt>
                <c:pt idx="7">
                  <c:v>8.3146666666666675</c:v>
                </c:pt>
                <c:pt idx="8">
                  <c:v>8.3146666666666675</c:v>
                </c:pt>
                <c:pt idx="9">
                  <c:v>8.3146666666666675</c:v>
                </c:pt>
                <c:pt idx="10">
                  <c:v>8.3146666666666675</c:v>
                </c:pt>
                <c:pt idx="11">
                  <c:v>8.3146666666666675</c:v>
                </c:pt>
                <c:pt idx="12">
                  <c:v>8.3146666666666675</c:v>
                </c:pt>
                <c:pt idx="13">
                  <c:v>8.3146666666666675</c:v>
                </c:pt>
                <c:pt idx="14">
                  <c:v>8.3146666666666675</c:v>
                </c:pt>
                <c:pt idx="15">
                  <c:v>8.3146666666666675</c:v>
                </c:pt>
                <c:pt idx="16">
                  <c:v>8.3146666666666675</c:v>
                </c:pt>
                <c:pt idx="17">
                  <c:v>8.3146666666666675</c:v>
                </c:pt>
                <c:pt idx="18">
                  <c:v>8.3146666666666675</c:v>
                </c:pt>
                <c:pt idx="19">
                  <c:v>8.3146666666666675</c:v>
                </c:pt>
                <c:pt idx="20">
                  <c:v>8.3146666666666675</c:v>
                </c:pt>
                <c:pt idx="21">
                  <c:v>8.3146666666666675</c:v>
                </c:pt>
                <c:pt idx="22">
                  <c:v>8.3146666666666675</c:v>
                </c:pt>
                <c:pt idx="23">
                  <c:v>8.3146666666666675</c:v>
                </c:pt>
                <c:pt idx="24">
                  <c:v>8.3146666666666675</c:v>
                </c:pt>
                <c:pt idx="25">
                  <c:v>8.3146666666666675</c:v>
                </c:pt>
                <c:pt idx="26">
                  <c:v>8.3146666666666675</c:v>
                </c:pt>
                <c:pt idx="27">
                  <c:v>8.3146666666666675</c:v>
                </c:pt>
                <c:pt idx="28">
                  <c:v>8.3146666666666675</c:v>
                </c:pt>
                <c:pt idx="29">
                  <c:v>8.3146666666666675</c:v>
                </c:pt>
                <c:pt idx="30">
                  <c:v>8.3146666666666675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115-41E9-BCDF-F3DE4E34E2FC}"/>
            </c:ext>
          </c:extLst>
        </c:ser>
        <c:ser>
          <c:idx val="4"/>
          <c:order val="4"/>
          <c:tx>
            <c:strRef>
              <c:f>'Carta Base'!$A$85</c:f>
              <c:strCache>
                <c:ptCount val="1"/>
                <c:pt idx="0">
                  <c:v>Meidias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strRef>
              <c:f>'Carta de Control 1'!$B$35:$AF$35</c:f>
              <c:strCache>
                <c:ptCount val="2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1">
                  <c:v>Observaciones:</c:v>
                </c:pt>
              </c:strCache>
            </c:strRef>
          </c:xVal>
          <c:yVal>
            <c:numRef>
              <c:f>'Carta de Control 1'!$B$36:$AF$36</c:f>
              <c:numCache>
                <c:formatCode>0</c:formatCode>
                <c:ptCount val="3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115-41E9-BCDF-F3DE4E34E2FC}"/>
            </c:ext>
          </c:extLst>
        </c:ser>
        <c:ser>
          <c:idx val="5"/>
          <c:order val="5"/>
          <c:tx>
            <c:strRef>
              <c:f>'Carta Base'!$A$86</c:f>
              <c:strCache>
                <c:ptCount val="1"/>
                <c:pt idx="0">
                  <c:v>X - s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'Carta Base'!$B$80:$AF$80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'Carta Base'!$B$86:$AF$86</c:f>
              <c:numCache>
                <c:formatCode>General</c:formatCode>
                <c:ptCount val="31"/>
                <c:pt idx="0" formatCode="0">
                  <c:v>6.6853333333333333</c:v>
                </c:pt>
                <c:pt idx="1">
                  <c:v>6.6853333333333333</c:v>
                </c:pt>
                <c:pt idx="2">
                  <c:v>6.6853333333333333</c:v>
                </c:pt>
                <c:pt idx="3">
                  <c:v>6.6853333333333333</c:v>
                </c:pt>
                <c:pt idx="4">
                  <c:v>6.6853333333333333</c:v>
                </c:pt>
                <c:pt idx="5">
                  <c:v>6.6853333333333333</c:v>
                </c:pt>
                <c:pt idx="6">
                  <c:v>6.6853333333333333</c:v>
                </c:pt>
                <c:pt idx="7">
                  <c:v>6.6853333333333333</c:v>
                </c:pt>
                <c:pt idx="8">
                  <c:v>6.6853333333333333</c:v>
                </c:pt>
                <c:pt idx="9">
                  <c:v>6.6853333333333333</c:v>
                </c:pt>
                <c:pt idx="10">
                  <c:v>6.6853333333333333</c:v>
                </c:pt>
                <c:pt idx="11">
                  <c:v>6.6853333333333333</c:v>
                </c:pt>
                <c:pt idx="12">
                  <c:v>6.6853333333333333</c:v>
                </c:pt>
                <c:pt idx="13">
                  <c:v>6.6853333333333333</c:v>
                </c:pt>
                <c:pt idx="14">
                  <c:v>6.6853333333333333</c:v>
                </c:pt>
                <c:pt idx="15">
                  <c:v>6.6853333333333333</c:v>
                </c:pt>
                <c:pt idx="16">
                  <c:v>6.6853333333333333</c:v>
                </c:pt>
                <c:pt idx="17">
                  <c:v>6.6853333333333333</c:v>
                </c:pt>
                <c:pt idx="18">
                  <c:v>6.6853333333333333</c:v>
                </c:pt>
                <c:pt idx="19">
                  <c:v>6.6853333333333333</c:v>
                </c:pt>
                <c:pt idx="20">
                  <c:v>6.6853333333333333</c:v>
                </c:pt>
                <c:pt idx="21">
                  <c:v>6.6853333333333333</c:v>
                </c:pt>
                <c:pt idx="22">
                  <c:v>6.6853333333333333</c:v>
                </c:pt>
                <c:pt idx="23">
                  <c:v>6.6853333333333333</c:v>
                </c:pt>
                <c:pt idx="24">
                  <c:v>6.6853333333333333</c:v>
                </c:pt>
                <c:pt idx="25">
                  <c:v>6.6853333333333333</c:v>
                </c:pt>
                <c:pt idx="26">
                  <c:v>6.6853333333333333</c:v>
                </c:pt>
                <c:pt idx="27">
                  <c:v>6.6853333333333333</c:v>
                </c:pt>
                <c:pt idx="28">
                  <c:v>6.6853333333333333</c:v>
                </c:pt>
                <c:pt idx="29">
                  <c:v>6.6853333333333333</c:v>
                </c:pt>
                <c:pt idx="30">
                  <c:v>6.6853333333333333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115-41E9-BCDF-F3DE4E34E2FC}"/>
            </c:ext>
          </c:extLst>
        </c:ser>
        <c:ser>
          <c:idx val="6"/>
          <c:order val="6"/>
          <c:tx>
            <c:strRef>
              <c:f>'Carta Base'!$A$87</c:f>
              <c:strCache>
                <c:ptCount val="1"/>
                <c:pt idx="0">
                  <c:v>X - 2s</c:v>
                </c:pt>
              </c:strCache>
            </c:strRef>
          </c:tx>
          <c:spPr>
            <a:ln w="1905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xVal>
            <c:numRef>
              <c:f>'Carta Base'!$B$80:$AF$80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'Carta Base'!$B$87:$AF$87</c:f>
              <c:numCache>
                <c:formatCode>General</c:formatCode>
                <c:ptCount val="31"/>
                <c:pt idx="0" formatCode="0">
                  <c:v>5.8706666666666667</c:v>
                </c:pt>
                <c:pt idx="1">
                  <c:v>5.8706666666666667</c:v>
                </c:pt>
                <c:pt idx="2">
                  <c:v>5.8706666666666667</c:v>
                </c:pt>
                <c:pt idx="3">
                  <c:v>5.8706666666666667</c:v>
                </c:pt>
                <c:pt idx="4">
                  <c:v>5.8706666666666667</c:v>
                </c:pt>
                <c:pt idx="5">
                  <c:v>5.8706666666666667</c:v>
                </c:pt>
                <c:pt idx="6">
                  <c:v>5.8706666666666667</c:v>
                </c:pt>
                <c:pt idx="7">
                  <c:v>5.8706666666666667</c:v>
                </c:pt>
                <c:pt idx="8">
                  <c:v>5.8706666666666667</c:v>
                </c:pt>
                <c:pt idx="9">
                  <c:v>5.8706666666666667</c:v>
                </c:pt>
                <c:pt idx="10">
                  <c:v>5.8706666666666667</c:v>
                </c:pt>
                <c:pt idx="11">
                  <c:v>5.8706666666666667</c:v>
                </c:pt>
                <c:pt idx="12">
                  <c:v>5.8706666666666667</c:v>
                </c:pt>
                <c:pt idx="13">
                  <c:v>5.8706666666666667</c:v>
                </c:pt>
                <c:pt idx="14">
                  <c:v>5.8706666666666667</c:v>
                </c:pt>
                <c:pt idx="15">
                  <c:v>5.8706666666666667</c:v>
                </c:pt>
                <c:pt idx="16">
                  <c:v>5.8706666666666667</c:v>
                </c:pt>
                <c:pt idx="17">
                  <c:v>5.8706666666666667</c:v>
                </c:pt>
                <c:pt idx="18">
                  <c:v>5.8706666666666667</c:v>
                </c:pt>
                <c:pt idx="19">
                  <c:v>5.8706666666666667</c:v>
                </c:pt>
                <c:pt idx="20">
                  <c:v>5.8706666666666667</c:v>
                </c:pt>
                <c:pt idx="21">
                  <c:v>5.8706666666666667</c:v>
                </c:pt>
                <c:pt idx="22">
                  <c:v>5.8706666666666667</c:v>
                </c:pt>
                <c:pt idx="23">
                  <c:v>5.8706666666666667</c:v>
                </c:pt>
                <c:pt idx="24">
                  <c:v>5.8706666666666667</c:v>
                </c:pt>
                <c:pt idx="25">
                  <c:v>5.8706666666666667</c:v>
                </c:pt>
                <c:pt idx="26">
                  <c:v>5.8706666666666667</c:v>
                </c:pt>
                <c:pt idx="27">
                  <c:v>5.8706666666666667</c:v>
                </c:pt>
                <c:pt idx="28">
                  <c:v>5.8706666666666667</c:v>
                </c:pt>
                <c:pt idx="29">
                  <c:v>5.8706666666666667</c:v>
                </c:pt>
                <c:pt idx="30">
                  <c:v>5.8706666666666667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115-41E9-BCDF-F3DE4E34E2FC}"/>
            </c:ext>
          </c:extLst>
        </c:ser>
        <c:ser>
          <c:idx val="7"/>
          <c:order val="7"/>
          <c:tx>
            <c:strRef>
              <c:f>'Carta Base'!$A$88</c:f>
              <c:strCache>
                <c:ptCount val="1"/>
                <c:pt idx="0">
                  <c:v>LCIX</c:v>
                </c:pt>
              </c:strCache>
            </c:strRef>
          </c:tx>
          <c:spPr>
            <a:ln w="381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'Carta Base'!$B$80:$AF$80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'Carta Base'!$B$88:$AF$88</c:f>
              <c:numCache>
                <c:formatCode>0</c:formatCode>
                <c:ptCount val="31"/>
                <c:pt idx="0" formatCode="General">
                  <c:v>5.2060000000000004</c:v>
                </c:pt>
                <c:pt idx="1">
                  <c:v>5.2060000000000004</c:v>
                </c:pt>
                <c:pt idx="2">
                  <c:v>5.2060000000000004</c:v>
                </c:pt>
                <c:pt idx="3">
                  <c:v>5.2060000000000004</c:v>
                </c:pt>
                <c:pt idx="4">
                  <c:v>5.2060000000000004</c:v>
                </c:pt>
                <c:pt idx="5">
                  <c:v>5.2060000000000004</c:v>
                </c:pt>
                <c:pt idx="6">
                  <c:v>5.2060000000000004</c:v>
                </c:pt>
                <c:pt idx="7">
                  <c:v>5.2060000000000004</c:v>
                </c:pt>
                <c:pt idx="8">
                  <c:v>5.2060000000000004</c:v>
                </c:pt>
                <c:pt idx="9">
                  <c:v>5.2060000000000004</c:v>
                </c:pt>
                <c:pt idx="10">
                  <c:v>5.2060000000000004</c:v>
                </c:pt>
                <c:pt idx="11">
                  <c:v>5.2060000000000004</c:v>
                </c:pt>
                <c:pt idx="12">
                  <c:v>5.2060000000000004</c:v>
                </c:pt>
                <c:pt idx="13">
                  <c:v>5.2060000000000004</c:v>
                </c:pt>
                <c:pt idx="14">
                  <c:v>5.2060000000000004</c:v>
                </c:pt>
                <c:pt idx="15">
                  <c:v>5.2060000000000004</c:v>
                </c:pt>
                <c:pt idx="16">
                  <c:v>5.2060000000000004</c:v>
                </c:pt>
                <c:pt idx="17">
                  <c:v>5.2060000000000004</c:v>
                </c:pt>
                <c:pt idx="18">
                  <c:v>5.2060000000000004</c:v>
                </c:pt>
                <c:pt idx="19">
                  <c:v>5.2060000000000004</c:v>
                </c:pt>
                <c:pt idx="20">
                  <c:v>5.2060000000000004</c:v>
                </c:pt>
                <c:pt idx="21">
                  <c:v>5.2060000000000004</c:v>
                </c:pt>
                <c:pt idx="22">
                  <c:v>5.2060000000000004</c:v>
                </c:pt>
                <c:pt idx="23">
                  <c:v>5.2060000000000004</c:v>
                </c:pt>
                <c:pt idx="24">
                  <c:v>5.2060000000000004</c:v>
                </c:pt>
                <c:pt idx="25">
                  <c:v>5.2060000000000004</c:v>
                </c:pt>
                <c:pt idx="26">
                  <c:v>5.2060000000000004</c:v>
                </c:pt>
                <c:pt idx="27">
                  <c:v>5.2060000000000004</c:v>
                </c:pt>
                <c:pt idx="28">
                  <c:v>5.2060000000000004</c:v>
                </c:pt>
                <c:pt idx="29">
                  <c:v>5.2060000000000004</c:v>
                </c:pt>
                <c:pt idx="30">
                  <c:v>5.2060000000000004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D115-41E9-BCDF-F3DE4E34E2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8936832"/>
        <c:axId val="588930168"/>
      </c:scatterChart>
      <c:valAx>
        <c:axId val="588936832"/>
        <c:scaling>
          <c:orientation val="minMax"/>
          <c:max val="20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88930168"/>
        <c:crosses val="autoZero"/>
        <c:crossBetween val="midCat"/>
        <c:majorUnit val="1"/>
      </c:valAx>
      <c:valAx>
        <c:axId val="588930168"/>
        <c:scaling>
          <c:orientation val="minMax"/>
          <c:max val="11"/>
          <c:min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889368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8814734772326704E-2"/>
          <c:y val="3.0867866868754083E-2"/>
          <c:w val="0.86724875925942313"/>
          <c:h val="0.88415486796544795"/>
        </c:manualLayout>
      </c:layout>
      <c:scatterChart>
        <c:scatterStyle val="lineMarker"/>
        <c:varyColors val="0"/>
        <c:ser>
          <c:idx val="0"/>
          <c:order val="0"/>
          <c:tx>
            <c:strRef>
              <c:f>'Carta Base'!$A$81</c:f>
              <c:strCache>
                <c:ptCount val="1"/>
                <c:pt idx="0">
                  <c:v>Promedio</c:v>
                </c:pt>
              </c:strCache>
            </c:strRef>
          </c:tx>
          <c:spPr>
            <a:ln w="38100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xVal>
            <c:numRef>
              <c:f>'Carta Base'!$B$80:$AF$80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'Carta Base'!$B$81:$AF$81</c:f>
              <c:numCache>
                <c:formatCode>0</c:formatCode>
                <c:ptCount val="31"/>
                <c:pt idx="0">
                  <c:v>7.65</c:v>
                </c:pt>
                <c:pt idx="1">
                  <c:v>7.65</c:v>
                </c:pt>
                <c:pt idx="2">
                  <c:v>7.65</c:v>
                </c:pt>
                <c:pt idx="3">
                  <c:v>7.65</c:v>
                </c:pt>
                <c:pt idx="4">
                  <c:v>7.65</c:v>
                </c:pt>
                <c:pt idx="5">
                  <c:v>7.65</c:v>
                </c:pt>
                <c:pt idx="6">
                  <c:v>7.65</c:v>
                </c:pt>
                <c:pt idx="7">
                  <c:v>7.65</c:v>
                </c:pt>
                <c:pt idx="8">
                  <c:v>7.65</c:v>
                </c:pt>
                <c:pt idx="9">
                  <c:v>7.65</c:v>
                </c:pt>
                <c:pt idx="10">
                  <c:v>7.65</c:v>
                </c:pt>
                <c:pt idx="11">
                  <c:v>7.65</c:v>
                </c:pt>
                <c:pt idx="12">
                  <c:v>7.65</c:v>
                </c:pt>
                <c:pt idx="13">
                  <c:v>7.65</c:v>
                </c:pt>
                <c:pt idx="14">
                  <c:v>7.65</c:v>
                </c:pt>
                <c:pt idx="15">
                  <c:v>7.65</c:v>
                </c:pt>
                <c:pt idx="16">
                  <c:v>7.65</c:v>
                </c:pt>
                <c:pt idx="17">
                  <c:v>7.65</c:v>
                </c:pt>
                <c:pt idx="18">
                  <c:v>7.65</c:v>
                </c:pt>
                <c:pt idx="19">
                  <c:v>7.65</c:v>
                </c:pt>
                <c:pt idx="20">
                  <c:v>7.65</c:v>
                </c:pt>
                <c:pt idx="21">
                  <c:v>7.65</c:v>
                </c:pt>
                <c:pt idx="22">
                  <c:v>7.65</c:v>
                </c:pt>
                <c:pt idx="23">
                  <c:v>7.65</c:v>
                </c:pt>
                <c:pt idx="24">
                  <c:v>7.65</c:v>
                </c:pt>
                <c:pt idx="25">
                  <c:v>7.65</c:v>
                </c:pt>
                <c:pt idx="26">
                  <c:v>7.65</c:v>
                </c:pt>
                <c:pt idx="27">
                  <c:v>7.65</c:v>
                </c:pt>
                <c:pt idx="28">
                  <c:v>7.65</c:v>
                </c:pt>
                <c:pt idx="29">
                  <c:v>7.65</c:v>
                </c:pt>
                <c:pt idx="30">
                  <c:v>7.65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888-413A-AC5B-065B0076BDE8}"/>
            </c:ext>
          </c:extLst>
        </c:ser>
        <c:ser>
          <c:idx val="1"/>
          <c:order val="1"/>
          <c:tx>
            <c:strRef>
              <c:f>'Carta Base'!$A$82</c:f>
              <c:strCache>
                <c:ptCount val="1"/>
                <c:pt idx="0">
                  <c:v>LCSX</c:v>
                </c:pt>
              </c:strCache>
            </c:strRef>
          </c:tx>
          <c:spPr>
            <a:ln w="381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'Carta Base'!$B$80:$AF$80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'Carta Base'!$B$82:$AF$82</c:f>
              <c:numCache>
                <c:formatCode>General</c:formatCode>
                <c:ptCount val="31"/>
                <c:pt idx="0">
                  <c:v>10.094000000000001</c:v>
                </c:pt>
                <c:pt idx="1">
                  <c:v>10.094000000000001</c:v>
                </c:pt>
                <c:pt idx="2">
                  <c:v>10.094000000000001</c:v>
                </c:pt>
                <c:pt idx="3">
                  <c:v>10.094000000000001</c:v>
                </c:pt>
                <c:pt idx="4">
                  <c:v>10.094000000000001</c:v>
                </c:pt>
                <c:pt idx="5">
                  <c:v>10.094000000000001</c:v>
                </c:pt>
                <c:pt idx="6">
                  <c:v>10.094000000000001</c:v>
                </c:pt>
                <c:pt idx="7">
                  <c:v>10.094000000000001</c:v>
                </c:pt>
                <c:pt idx="8">
                  <c:v>10.094000000000001</c:v>
                </c:pt>
                <c:pt idx="9">
                  <c:v>10.094000000000001</c:v>
                </c:pt>
                <c:pt idx="10">
                  <c:v>10.094000000000001</c:v>
                </c:pt>
                <c:pt idx="11">
                  <c:v>10.094000000000001</c:v>
                </c:pt>
                <c:pt idx="12">
                  <c:v>10.094000000000001</c:v>
                </c:pt>
                <c:pt idx="13">
                  <c:v>10.094000000000001</c:v>
                </c:pt>
                <c:pt idx="14">
                  <c:v>10.094000000000001</c:v>
                </c:pt>
                <c:pt idx="15">
                  <c:v>10.094000000000001</c:v>
                </c:pt>
                <c:pt idx="16">
                  <c:v>10.094000000000001</c:v>
                </c:pt>
                <c:pt idx="17">
                  <c:v>10.094000000000001</c:v>
                </c:pt>
                <c:pt idx="18">
                  <c:v>10.094000000000001</c:v>
                </c:pt>
                <c:pt idx="19">
                  <c:v>10.094000000000001</c:v>
                </c:pt>
                <c:pt idx="20">
                  <c:v>10.094000000000001</c:v>
                </c:pt>
                <c:pt idx="21">
                  <c:v>10.094000000000001</c:v>
                </c:pt>
                <c:pt idx="22">
                  <c:v>10.094000000000001</c:v>
                </c:pt>
                <c:pt idx="23">
                  <c:v>10.094000000000001</c:v>
                </c:pt>
                <c:pt idx="24">
                  <c:v>10.094000000000001</c:v>
                </c:pt>
                <c:pt idx="25">
                  <c:v>10.094000000000001</c:v>
                </c:pt>
                <c:pt idx="26">
                  <c:v>10.094000000000001</c:v>
                </c:pt>
                <c:pt idx="27">
                  <c:v>10.094000000000001</c:v>
                </c:pt>
                <c:pt idx="28">
                  <c:v>10.094000000000001</c:v>
                </c:pt>
                <c:pt idx="29">
                  <c:v>10.094000000000001</c:v>
                </c:pt>
                <c:pt idx="30">
                  <c:v>10.094000000000001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888-413A-AC5B-065B0076BDE8}"/>
            </c:ext>
          </c:extLst>
        </c:ser>
        <c:ser>
          <c:idx val="2"/>
          <c:order val="2"/>
          <c:tx>
            <c:strRef>
              <c:f>'Carta Base'!$A$83</c:f>
              <c:strCache>
                <c:ptCount val="1"/>
                <c:pt idx="0">
                  <c:v>X + 2s</c:v>
                </c:pt>
              </c:strCache>
            </c:strRef>
          </c:tx>
          <c:spPr>
            <a:ln w="1905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xVal>
            <c:numRef>
              <c:f>'Carta Base'!$B$80:$AF$80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'Carta Base'!$B$83:$AF$83</c:f>
              <c:numCache>
                <c:formatCode>General</c:formatCode>
                <c:ptCount val="31"/>
                <c:pt idx="0" formatCode="0">
                  <c:v>9.1293333333333351</c:v>
                </c:pt>
                <c:pt idx="1">
                  <c:v>9.1293333333333351</c:v>
                </c:pt>
                <c:pt idx="2">
                  <c:v>9.1293333333333351</c:v>
                </c:pt>
                <c:pt idx="3">
                  <c:v>9.1293333333333351</c:v>
                </c:pt>
                <c:pt idx="4">
                  <c:v>9.1293333333333351</c:v>
                </c:pt>
                <c:pt idx="5">
                  <c:v>9.1293333333333351</c:v>
                </c:pt>
                <c:pt idx="6">
                  <c:v>9.1293333333333351</c:v>
                </c:pt>
                <c:pt idx="7">
                  <c:v>9.1293333333333351</c:v>
                </c:pt>
                <c:pt idx="8">
                  <c:v>9.1293333333333351</c:v>
                </c:pt>
                <c:pt idx="9">
                  <c:v>9.1293333333333351</c:v>
                </c:pt>
                <c:pt idx="10">
                  <c:v>9.1293333333333351</c:v>
                </c:pt>
                <c:pt idx="11">
                  <c:v>9.1293333333333351</c:v>
                </c:pt>
                <c:pt idx="12">
                  <c:v>9.1293333333333351</c:v>
                </c:pt>
                <c:pt idx="13">
                  <c:v>9.1293333333333351</c:v>
                </c:pt>
                <c:pt idx="14">
                  <c:v>9.1293333333333351</c:v>
                </c:pt>
                <c:pt idx="15">
                  <c:v>9.1293333333333351</c:v>
                </c:pt>
                <c:pt idx="16">
                  <c:v>9.1293333333333351</c:v>
                </c:pt>
                <c:pt idx="17">
                  <c:v>9.1293333333333351</c:v>
                </c:pt>
                <c:pt idx="18">
                  <c:v>9.1293333333333351</c:v>
                </c:pt>
                <c:pt idx="19">
                  <c:v>9.1293333333333351</c:v>
                </c:pt>
                <c:pt idx="20">
                  <c:v>9.1293333333333351</c:v>
                </c:pt>
                <c:pt idx="21">
                  <c:v>9.1293333333333351</c:v>
                </c:pt>
                <c:pt idx="22">
                  <c:v>9.1293333333333351</c:v>
                </c:pt>
                <c:pt idx="23">
                  <c:v>9.1293333333333351</c:v>
                </c:pt>
                <c:pt idx="24">
                  <c:v>9.1293333333333351</c:v>
                </c:pt>
                <c:pt idx="25">
                  <c:v>9.1293333333333351</c:v>
                </c:pt>
                <c:pt idx="26">
                  <c:v>9.1293333333333351</c:v>
                </c:pt>
                <c:pt idx="27">
                  <c:v>9.1293333333333351</c:v>
                </c:pt>
                <c:pt idx="28">
                  <c:v>9.1293333333333351</c:v>
                </c:pt>
                <c:pt idx="29">
                  <c:v>9.1293333333333351</c:v>
                </c:pt>
                <c:pt idx="30">
                  <c:v>9.1293333333333351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888-413A-AC5B-065B0076BDE8}"/>
            </c:ext>
          </c:extLst>
        </c:ser>
        <c:ser>
          <c:idx val="3"/>
          <c:order val="3"/>
          <c:tx>
            <c:strRef>
              <c:f>'Carta Base'!$A$84</c:f>
              <c:strCache>
                <c:ptCount val="1"/>
                <c:pt idx="0">
                  <c:v>X + s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'Carta Base'!$B$80:$AF$80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'Carta Base'!$B$84:$AF$84</c:f>
              <c:numCache>
                <c:formatCode>General</c:formatCode>
                <c:ptCount val="31"/>
                <c:pt idx="0" formatCode="0">
                  <c:v>8.3146666666666675</c:v>
                </c:pt>
                <c:pt idx="1">
                  <c:v>8.3146666666666675</c:v>
                </c:pt>
                <c:pt idx="2">
                  <c:v>8.3146666666666675</c:v>
                </c:pt>
                <c:pt idx="3">
                  <c:v>8.3146666666666675</c:v>
                </c:pt>
                <c:pt idx="4">
                  <c:v>8.3146666666666675</c:v>
                </c:pt>
                <c:pt idx="5">
                  <c:v>8.3146666666666675</c:v>
                </c:pt>
                <c:pt idx="6">
                  <c:v>8.3146666666666675</c:v>
                </c:pt>
                <c:pt idx="7">
                  <c:v>8.3146666666666675</c:v>
                </c:pt>
                <c:pt idx="8">
                  <c:v>8.3146666666666675</c:v>
                </c:pt>
                <c:pt idx="9">
                  <c:v>8.3146666666666675</c:v>
                </c:pt>
                <c:pt idx="10">
                  <c:v>8.3146666666666675</c:v>
                </c:pt>
                <c:pt idx="11">
                  <c:v>8.3146666666666675</c:v>
                </c:pt>
                <c:pt idx="12">
                  <c:v>8.3146666666666675</c:v>
                </c:pt>
                <c:pt idx="13">
                  <c:v>8.3146666666666675</c:v>
                </c:pt>
                <c:pt idx="14">
                  <c:v>8.3146666666666675</c:v>
                </c:pt>
                <c:pt idx="15">
                  <c:v>8.3146666666666675</c:v>
                </c:pt>
                <c:pt idx="16">
                  <c:v>8.3146666666666675</c:v>
                </c:pt>
                <c:pt idx="17">
                  <c:v>8.3146666666666675</c:v>
                </c:pt>
                <c:pt idx="18">
                  <c:v>8.3146666666666675</c:v>
                </c:pt>
                <c:pt idx="19">
                  <c:v>8.3146666666666675</c:v>
                </c:pt>
                <c:pt idx="20">
                  <c:v>8.3146666666666675</c:v>
                </c:pt>
                <c:pt idx="21">
                  <c:v>8.3146666666666675</c:v>
                </c:pt>
                <c:pt idx="22">
                  <c:v>8.3146666666666675</c:v>
                </c:pt>
                <c:pt idx="23">
                  <c:v>8.3146666666666675</c:v>
                </c:pt>
                <c:pt idx="24">
                  <c:v>8.3146666666666675</c:v>
                </c:pt>
                <c:pt idx="25">
                  <c:v>8.3146666666666675</c:v>
                </c:pt>
                <c:pt idx="26">
                  <c:v>8.3146666666666675</c:v>
                </c:pt>
                <c:pt idx="27">
                  <c:v>8.3146666666666675</c:v>
                </c:pt>
                <c:pt idx="28">
                  <c:v>8.3146666666666675</c:v>
                </c:pt>
                <c:pt idx="29">
                  <c:v>8.3146666666666675</c:v>
                </c:pt>
                <c:pt idx="30">
                  <c:v>8.3146666666666675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888-413A-AC5B-065B0076BDE8}"/>
            </c:ext>
          </c:extLst>
        </c:ser>
        <c:ser>
          <c:idx val="4"/>
          <c:order val="4"/>
          <c:tx>
            <c:strRef>
              <c:f>'Carta Base'!$A$85</c:f>
              <c:strCache>
                <c:ptCount val="1"/>
                <c:pt idx="0">
                  <c:v>Meidias</c:v>
                </c:pt>
              </c:strCache>
            </c:strRef>
          </c:tx>
          <c:spPr>
            <a:ln w="25400" cap="rnd">
              <a:solidFill>
                <a:srgbClr val="0070C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rgbClr val="FFC000"/>
                </a:solidFill>
              </a:ln>
              <a:effectLst/>
            </c:spPr>
          </c:marker>
          <c:xVal>
            <c:numRef>
              <c:f>'Carta Base'!$B$80:$AF$80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'Carta Base'!$B$85:$AF$85</c:f>
              <c:numCache>
                <c:formatCode>0</c:formatCode>
                <c:ptCount val="31"/>
                <c:pt idx="0">
                  <c:v>7.5</c:v>
                </c:pt>
                <c:pt idx="1">
                  <c:v>8</c:v>
                </c:pt>
                <c:pt idx="2">
                  <c:v>9.5</c:v>
                </c:pt>
                <c:pt idx="3">
                  <c:v>9</c:v>
                </c:pt>
                <c:pt idx="4">
                  <c:v>7.5</c:v>
                </c:pt>
                <c:pt idx="5">
                  <c:v>6.5</c:v>
                </c:pt>
                <c:pt idx="6">
                  <c:v>6</c:v>
                </c:pt>
                <c:pt idx="7">
                  <c:v>7.5</c:v>
                </c:pt>
                <c:pt idx="8">
                  <c:v>8.5</c:v>
                </c:pt>
                <c:pt idx="9">
                  <c:v>7.5</c:v>
                </c:pt>
                <c:pt idx="10">
                  <c:v>8</c:v>
                </c:pt>
                <c:pt idx="11">
                  <c:v>8.5</c:v>
                </c:pt>
                <c:pt idx="12">
                  <c:v>7</c:v>
                </c:pt>
                <c:pt idx="13">
                  <c:v>5.5</c:v>
                </c:pt>
                <c:pt idx="14">
                  <c:v>6.5</c:v>
                </c:pt>
                <c:pt idx="15">
                  <c:v>8.5</c:v>
                </c:pt>
                <c:pt idx="16">
                  <c:v>8.5</c:v>
                </c:pt>
                <c:pt idx="17">
                  <c:v>8</c:v>
                </c:pt>
                <c:pt idx="18">
                  <c:v>7.5</c:v>
                </c:pt>
                <c:pt idx="19">
                  <c:v>7.5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888-413A-AC5B-065B0076BDE8}"/>
            </c:ext>
          </c:extLst>
        </c:ser>
        <c:ser>
          <c:idx val="5"/>
          <c:order val="5"/>
          <c:tx>
            <c:strRef>
              <c:f>'Carta Base'!$A$86</c:f>
              <c:strCache>
                <c:ptCount val="1"/>
                <c:pt idx="0">
                  <c:v>X - s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'Carta Base'!$B$80:$AF$80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'Carta Base'!$B$86:$AF$86</c:f>
              <c:numCache>
                <c:formatCode>General</c:formatCode>
                <c:ptCount val="31"/>
                <c:pt idx="0" formatCode="0">
                  <c:v>6.6853333333333333</c:v>
                </c:pt>
                <c:pt idx="1">
                  <c:v>6.6853333333333333</c:v>
                </c:pt>
                <c:pt idx="2">
                  <c:v>6.6853333333333333</c:v>
                </c:pt>
                <c:pt idx="3">
                  <c:v>6.6853333333333333</c:v>
                </c:pt>
                <c:pt idx="4">
                  <c:v>6.6853333333333333</c:v>
                </c:pt>
                <c:pt idx="5">
                  <c:v>6.6853333333333333</c:v>
                </c:pt>
                <c:pt idx="6">
                  <c:v>6.6853333333333333</c:v>
                </c:pt>
                <c:pt idx="7">
                  <c:v>6.6853333333333333</c:v>
                </c:pt>
                <c:pt idx="8">
                  <c:v>6.6853333333333333</c:v>
                </c:pt>
                <c:pt idx="9">
                  <c:v>6.6853333333333333</c:v>
                </c:pt>
                <c:pt idx="10">
                  <c:v>6.6853333333333333</c:v>
                </c:pt>
                <c:pt idx="11">
                  <c:v>6.6853333333333333</c:v>
                </c:pt>
                <c:pt idx="12">
                  <c:v>6.6853333333333333</c:v>
                </c:pt>
                <c:pt idx="13">
                  <c:v>6.6853333333333333</c:v>
                </c:pt>
                <c:pt idx="14">
                  <c:v>6.6853333333333333</c:v>
                </c:pt>
                <c:pt idx="15">
                  <c:v>6.6853333333333333</c:v>
                </c:pt>
                <c:pt idx="16">
                  <c:v>6.6853333333333333</c:v>
                </c:pt>
                <c:pt idx="17">
                  <c:v>6.6853333333333333</c:v>
                </c:pt>
                <c:pt idx="18">
                  <c:v>6.6853333333333333</c:v>
                </c:pt>
                <c:pt idx="19">
                  <c:v>6.6853333333333333</c:v>
                </c:pt>
                <c:pt idx="20">
                  <c:v>6.6853333333333333</c:v>
                </c:pt>
                <c:pt idx="21">
                  <c:v>6.6853333333333333</c:v>
                </c:pt>
                <c:pt idx="22">
                  <c:v>6.6853333333333333</c:v>
                </c:pt>
                <c:pt idx="23">
                  <c:v>6.6853333333333333</c:v>
                </c:pt>
                <c:pt idx="24">
                  <c:v>6.6853333333333333</c:v>
                </c:pt>
                <c:pt idx="25">
                  <c:v>6.6853333333333333</c:v>
                </c:pt>
                <c:pt idx="26">
                  <c:v>6.6853333333333333</c:v>
                </c:pt>
                <c:pt idx="27">
                  <c:v>6.6853333333333333</c:v>
                </c:pt>
                <c:pt idx="28">
                  <c:v>6.6853333333333333</c:v>
                </c:pt>
                <c:pt idx="29">
                  <c:v>6.6853333333333333</c:v>
                </c:pt>
                <c:pt idx="30">
                  <c:v>6.6853333333333333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888-413A-AC5B-065B0076BDE8}"/>
            </c:ext>
          </c:extLst>
        </c:ser>
        <c:ser>
          <c:idx val="6"/>
          <c:order val="6"/>
          <c:tx>
            <c:strRef>
              <c:f>'Carta Base'!$A$87</c:f>
              <c:strCache>
                <c:ptCount val="1"/>
                <c:pt idx="0">
                  <c:v>X - 2s</c:v>
                </c:pt>
              </c:strCache>
            </c:strRef>
          </c:tx>
          <c:spPr>
            <a:ln w="1905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xVal>
            <c:numRef>
              <c:f>'Carta Base'!$B$80:$AF$80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'Carta Base'!$B$87:$AF$87</c:f>
              <c:numCache>
                <c:formatCode>General</c:formatCode>
                <c:ptCount val="31"/>
                <c:pt idx="0" formatCode="0">
                  <c:v>5.8706666666666667</c:v>
                </c:pt>
                <c:pt idx="1">
                  <c:v>5.8706666666666667</c:v>
                </c:pt>
                <c:pt idx="2">
                  <c:v>5.8706666666666667</c:v>
                </c:pt>
                <c:pt idx="3">
                  <c:v>5.8706666666666667</c:v>
                </c:pt>
                <c:pt idx="4">
                  <c:v>5.8706666666666667</c:v>
                </c:pt>
                <c:pt idx="5">
                  <c:v>5.8706666666666667</c:v>
                </c:pt>
                <c:pt idx="6">
                  <c:v>5.8706666666666667</c:v>
                </c:pt>
                <c:pt idx="7">
                  <c:v>5.8706666666666667</c:v>
                </c:pt>
                <c:pt idx="8">
                  <c:v>5.8706666666666667</c:v>
                </c:pt>
                <c:pt idx="9">
                  <c:v>5.8706666666666667</c:v>
                </c:pt>
                <c:pt idx="10">
                  <c:v>5.8706666666666667</c:v>
                </c:pt>
                <c:pt idx="11">
                  <c:v>5.8706666666666667</c:v>
                </c:pt>
                <c:pt idx="12">
                  <c:v>5.8706666666666667</c:v>
                </c:pt>
                <c:pt idx="13">
                  <c:v>5.8706666666666667</c:v>
                </c:pt>
                <c:pt idx="14">
                  <c:v>5.8706666666666667</c:v>
                </c:pt>
                <c:pt idx="15">
                  <c:v>5.8706666666666667</c:v>
                </c:pt>
                <c:pt idx="16">
                  <c:v>5.8706666666666667</c:v>
                </c:pt>
                <c:pt idx="17">
                  <c:v>5.8706666666666667</c:v>
                </c:pt>
                <c:pt idx="18">
                  <c:v>5.8706666666666667</c:v>
                </c:pt>
                <c:pt idx="19">
                  <c:v>5.8706666666666667</c:v>
                </c:pt>
                <c:pt idx="20">
                  <c:v>5.8706666666666667</c:v>
                </c:pt>
                <c:pt idx="21">
                  <c:v>5.8706666666666667</c:v>
                </c:pt>
                <c:pt idx="22">
                  <c:v>5.8706666666666667</c:v>
                </c:pt>
                <c:pt idx="23">
                  <c:v>5.8706666666666667</c:v>
                </c:pt>
                <c:pt idx="24">
                  <c:v>5.8706666666666667</c:v>
                </c:pt>
                <c:pt idx="25">
                  <c:v>5.8706666666666667</c:v>
                </c:pt>
                <c:pt idx="26">
                  <c:v>5.8706666666666667</c:v>
                </c:pt>
                <c:pt idx="27">
                  <c:v>5.8706666666666667</c:v>
                </c:pt>
                <c:pt idx="28">
                  <c:v>5.8706666666666667</c:v>
                </c:pt>
                <c:pt idx="29">
                  <c:v>5.8706666666666667</c:v>
                </c:pt>
                <c:pt idx="30">
                  <c:v>5.8706666666666667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888-413A-AC5B-065B0076BDE8}"/>
            </c:ext>
          </c:extLst>
        </c:ser>
        <c:ser>
          <c:idx val="7"/>
          <c:order val="7"/>
          <c:tx>
            <c:strRef>
              <c:f>'Carta Base'!$A$88</c:f>
              <c:strCache>
                <c:ptCount val="1"/>
                <c:pt idx="0">
                  <c:v>LCIX</c:v>
                </c:pt>
              </c:strCache>
            </c:strRef>
          </c:tx>
          <c:spPr>
            <a:ln w="381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'Carta Base'!$B$80:$AF$80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'Carta Base'!$B$88:$AF$88</c:f>
              <c:numCache>
                <c:formatCode>0</c:formatCode>
                <c:ptCount val="31"/>
                <c:pt idx="0" formatCode="General">
                  <c:v>5.2060000000000004</c:v>
                </c:pt>
                <c:pt idx="1">
                  <c:v>5.2060000000000004</c:v>
                </c:pt>
                <c:pt idx="2">
                  <c:v>5.2060000000000004</c:v>
                </c:pt>
                <c:pt idx="3">
                  <c:v>5.2060000000000004</c:v>
                </c:pt>
                <c:pt idx="4">
                  <c:v>5.2060000000000004</c:v>
                </c:pt>
                <c:pt idx="5">
                  <c:v>5.2060000000000004</c:v>
                </c:pt>
                <c:pt idx="6">
                  <c:v>5.2060000000000004</c:v>
                </c:pt>
                <c:pt idx="7">
                  <c:v>5.2060000000000004</c:v>
                </c:pt>
                <c:pt idx="8">
                  <c:v>5.2060000000000004</c:v>
                </c:pt>
                <c:pt idx="9">
                  <c:v>5.2060000000000004</c:v>
                </c:pt>
                <c:pt idx="10">
                  <c:v>5.2060000000000004</c:v>
                </c:pt>
                <c:pt idx="11">
                  <c:v>5.2060000000000004</c:v>
                </c:pt>
                <c:pt idx="12">
                  <c:v>5.2060000000000004</c:v>
                </c:pt>
                <c:pt idx="13">
                  <c:v>5.2060000000000004</c:v>
                </c:pt>
                <c:pt idx="14">
                  <c:v>5.2060000000000004</c:v>
                </c:pt>
                <c:pt idx="15">
                  <c:v>5.2060000000000004</c:v>
                </c:pt>
                <c:pt idx="16">
                  <c:v>5.2060000000000004</c:v>
                </c:pt>
                <c:pt idx="17">
                  <c:v>5.2060000000000004</c:v>
                </c:pt>
                <c:pt idx="18">
                  <c:v>5.2060000000000004</c:v>
                </c:pt>
                <c:pt idx="19">
                  <c:v>5.2060000000000004</c:v>
                </c:pt>
                <c:pt idx="20">
                  <c:v>5.2060000000000004</c:v>
                </c:pt>
                <c:pt idx="21">
                  <c:v>5.2060000000000004</c:v>
                </c:pt>
                <c:pt idx="22">
                  <c:v>5.2060000000000004</c:v>
                </c:pt>
                <c:pt idx="23">
                  <c:v>5.2060000000000004</c:v>
                </c:pt>
                <c:pt idx="24">
                  <c:v>5.2060000000000004</c:v>
                </c:pt>
                <c:pt idx="25">
                  <c:v>5.2060000000000004</c:v>
                </c:pt>
                <c:pt idx="26">
                  <c:v>5.2060000000000004</c:v>
                </c:pt>
                <c:pt idx="27">
                  <c:v>5.2060000000000004</c:v>
                </c:pt>
                <c:pt idx="28">
                  <c:v>5.2060000000000004</c:v>
                </c:pt>
                <c:pt idx="29">
                  <c:v>5.2060000000000004</c:v>
                </c:pt>
                <c:pt idx="30">
                  <c:v>5.2060000000000004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8888-413A-AC5B-065B0076BD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1445064"/>
        <c:axId val="591446240"/>
      </c:scatterChart>
      <c:valAx>
        <c:axId val="591445064"/>
        <c:scaling>
          <c:orientation val="minMax"/>
          <c:max val="31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91446240"/>
        <c:crosses val="autoZero"/>
        <c:crossBetween val="midCat"/>
        <c:majorUnit val="1"/>
      </c:valAx>
      <c:valAx>
        <c:axId val="591446240"/>
        <c:scaling>
          <c:orientation val="minMax"/>
          <c:max val="11"/>
          <c:min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91445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3.474674712870273E-2"/>
          <c:y val="0.17171296296296296"/>
          <c:w val="0.88495678174195302"/>
          <c:h val="0.61498432487605714"/>
        </c:manualLayout>
      </c:layout>
      <c:scatterChart>
        <c:scatterStyle val="lineMarker"/>
        <c:varyColors val="0"/>
        <c:ser>
          <c:idx val="0"/>
          <c:order val="0"/>
          <c:tx>
            <c:strRef>
              <c:f>'Carta Base'!$A$57</c:f>
              <c:strCache>
                <c:ptCount val="1"/>
                <c:pt idx="0">
                  <c:v>Rango medio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'Carta Base'!$B$56:$AF$56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'Carta Base'!$B$57:$AF$57</c:f>
              <c:numCache>
                <c:formatCode>0</c:formatCode>
                <c:ptCount val="31"/>
                <c:pt idx="0">
                  <c:v>1.3</c:v>
                </c:pt>
                <c:pt idx="1">
                  <c:v>1.3</c:v>
                </c:pt>
                <c:pt idx="2">
                  <c:v>1.3</c:v>
                </c:pt>
                <c:pt idx="3">
                  <c:v>1.3</c:v>
                </c:pt>
                <c:pt idx="4">
                  <c:v>1.3</c:v>
                </c:pt>
                <c:pt idx="5">
                  <c:v>1.3</c:v>
                </c:pt>
                <c:pt idx="6">
                  <c:v>1.3</c:v>
                </c:pt>
                <c:pt idx="7">
                  <c:v>1.3</c:v>
                </c:pt>
                <c:pt idx="8">
                  <c:v>1.3</c:v>
                </c:pt>
                <c:pt idx="9">
                  <c:v>1.3</c:v>
                </c:pt>
                <c:pt idx="10">
                  <c:v>1.3</c:v>
                </c:pt>
                <c:pt idx="11">
                  <c:v>1.3</c:v>
                </c:pt>
                <c:pt idx="12">
                  <c:v>1.3</c:v>
                </c:pt>
                <c:pt idx="13">
                  <c:v>1.3</c:v>
                </c:pt>
                <c:pt idx="14">
                  <c:v>1.3</c:v>
                </c:pt>
                <c:pt idx="15">
                  <c:v>1.3</c:v>
                </c:pt>
                <c:pt idx="16">
                  <c:v>1.3</c:v>
                </c:pt>
                <c:pt idx="17">
                  <c:v>1.3</c:v>
                </c:pt>
                <c:pt idx="18">
                  <c:v>1.3</c:v>
                </c:pt>
                <c:pt idx="19">
                  <c:v>1.3</c:v>
                </c:pt>
                <c:pt idx="20">
                  <c:v>1.3</c:v>
                </c:pt>
                <c:pt idx="21">
                  <c:v>1.3</c:v>
                </c:pt>
                <c:pt idx="22">
                  <c:v>1.3</c:v>
                </c:pt>
                <c:pt idx="23">
                  <c:v>1.3</c:v>
                </c:pt>
                <c:pt idx="24">
                  <c:v>1.3</c:v>
                </c:pt>
                <c:pt idx="25">
                  <c:v>1.3</c:v>
                </c:pt>
                <c:pt idx="26">
                  <c:v>1.3</c:v>
                </c:pt>
                <c:pt idx="27">
                  <c:v>1.3</c:v>
                </c:pt>
                <c:pt idx="28">
                  <c:v>1.3</c:v>
                </c:pt>
                <c:pt idx="29">
                  <c:v>1.3</c:v>
                </c:pt>
                <c:pt idx="30">
                  <c:v>1.3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5F8-4331-B654-EDDDB4B07F1B}"/>
            </c:ext>
          </c:extLst>
        </c:ser>
        <c:ser>
          <c:idx val="1"/>
          <c:order val="1"/>
          <c:tx>
            <c:strRef>
              <c:f>'Carta Base'!$A$58</c:f>
              <c:strCache>
                <c:ptCount val="1"/>
                <c:pt idx="0">
                  <c:v>LCSR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'Carta Base'!$B$56:$AF$56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'Carta Base'!$B$58:$AF$58</c:f>
              <c:numCache>
                <c:formatCode>General</c:formatCode>
                <c:ptCount val="31"/>
                <c:pt idx="0">
                  <c:v>4.2470999999999997</c:v>
                </c:pt>
                <c:pt idx="1">
                  <c:v>4.2470999999999997</c:v>
                </c:pt>
                <c:pt idx="2">
                  <c:v>4.2470999999999997</c:v>
                </c:pt>
                <c:pt idx="3">
                  <c:v>4.2470999999999997</c:v>
                </c:pt>
                <c:pt idx="4">
                  <c:v>4.2470999999999997</c:v>
                </c:pt>
                <c:pt idx="5">
                  <c:v>4.2470999999999997</c:v>
                </c:pt>
                <c:pt idx="6">
                  <c:v>4.2470999999999997</c:v>
                </c:pt>
                <c:pt idx="7">
                  <c:v>4.2470999999999997</c:v>
                </c:pt>
                <c:pt idx="8">
                  <c:v>4.2470999999999997</c:v>
                </c:pt>
                <c:pt idx="9">
                  <c:v>4.2470999999999997</c:v>
                </c:pt>
                <c:pt idx="10">
                  <c:v>4.2470999999999997</c:v>
                </c:pt>
                <c:pt idx="11">
                  <c:v>4.2470999999999997</c:v>
                </c:pt>
                <c:pt idx="12">
                  <c:v>4.2470999999999997</c:v>
                </c:pt>
                <c:pt idx="13">
                  <c:v>4.2470999999999997</c:v>
                </c:pt>
                <c:pt idx="14">
                  <c:v>4.2470999999999997</c:v>
                </c:pt>
                <c:pt idx="15">
                  <c:v>4.2470999999999997</c:v>
                </c:pt>
                <c:pt idx="16">
                  <c:v>4.2470999999999997</c:v>
                </c:pt>
                <c:pt idx="17">
                  <c:v>4.2470999999999997</c:v>
                </c:pt>
                <c:pt idx="18">
                  <c:v>4.2470999999999997</c:v>
                </c:pt>
                <c:pt idx="19">
                  <c:v>4.2470999999999997</c:v>
                </c:pt>
                <c:pt idx="20">
                  <c:v>4.2470999999999997</c:v>
                </c:pt>
                <c:pt idx="21">
                  <c:v>4.2470999999999997</c:v>
                </c:pt>
                <c:pt idx="22">
                  <c:v>4.2470999999999997</c:v>
                </c:pt>
                <c:pt idx="23">
                  <c:v>4.2470999999999997</c:v>
                </c:pt>
                <c:pt idx="24">
                  <c:v>4.2470999999999997</c:v>
                </c:pt>
                <c:pt idx="25">
                  <c:v>4.2470999999999997</c:v>
                </c:pt>
                <c:pt idx="26">
                  <c:v>4.2470999999999997</c:v>
                </c:pt>
                <c:pt idx="27">
                  <c:v>4.2470999999999997</c:v>
                </c:pt>
                <c:pt idx="28">
                  <c:v>4.2470999999999997</c:v>
                </c:pt>
                <c:pt idx="29">
                  <c:v>4.2470999999999997</c:v>
                </c:pt>
                <c:pt idx="30">
                  <c:v>4.2470999999999997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5F8-4331-B654-EDDDB4B07F1B}"/>
            </c:ext>
          </c:extLst>
        </c:ser>
        <c:ser>
          <c:idx val="2"/>
          <c:order val="2"/>
          <c:tx>
            <c:strRef>
              <c:f>'Carta Base'!$A$59</c:f>
              <c:strCache>
                <c:ptCount val="1"/>
                <c:pt idx="0">
                  <c:v>LCIR</c:v>
                </c:pt>
              </c:strCache>
            </c:strRef>
          </c:tx>
          <c:spPr>
            <a:ln w="317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'Carta Base'!$B$56:$AF$56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'Carta Base'!$B$59:$AF$59</c:f>
              <c:numCache>
                <c:formatCode>0</c:formatCode>
                <c:ptCount val="31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5F8-4331-B654-EDDDB4B07F1B}"/>
            </c:ext>
          </c:extLst>
        </c:ser>
        <c:ser>
          <c:idx val="3"/>
          <c:order val="3"/>
          <c:tx>
            <c:strRef>
              <c:f>'Carta Base'!$A$60</c:f>
              <c:strCache>
                <c:ptCount val="1"/>
                <c:pt idx="0">
                  <c:v>Rango</c:v>
                </c:pt>
              </c:strCache>
            </c:strRef>
          </c:tx>
          <c:spPr>
            <a:ln w="19050" cap="rnd">
              <a:solidFill>
                <a:srgbClr val="00206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'Carta Base'!$B$56:$AF$56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xVal>
          <c:yVal>
            <c:numRef>
              <c:f>'Carta Base'!$B$60:$AF$60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3</c:v>
                </c:pt>
                <c:pt idx="8">
                  <c:v>1</c:v>
                </c:pt>
                <c:pt idx="9">
                  <c:v>1</c:v>
                </c:pt>
                <c:pt idx="10">
                  <c:v>2</c:v>
                </c:pt>
                <c:pt idx="11">
                  <c:v>1</c:v>
                </c:pt>
                <c:pt idx="12">
                  <c:v>2</c:v>
                </c:pt>
                <c:pt idx="13">
                  <c:v>1</c:v>
                </c:pt>
                <c:pt idx="14">
                  <c:v>3</c:v>
                </c:pt>
                <c:pt idx="15">
                  <c:v>1</c:v>
                </c:pt>
                <c:pt idx="16">
                  <c:v>1</c:v>
                </c:pt>
                <c:pt idx="17">
                  <c:v>0</c:v>
                </c:pt>
                <c:pt idx="18">
                  <c:v>1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5F8-4331-B654-EDDDB4B07F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8943104"/>
        <c:axId val="588938792"/>
      </c:scatterChart>
      <c:valAx>
        <c:axId val="588943104"/>
        <c:scaling>
          <c:orientation val="minMax"/>
          <c:max val="31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88938792"/>
        <c:crosses val="autoZero"/>
        <c:crossBetween val="midCat"/>
      </c:valAx>
      <c:valAx>
        <c:axId val="588938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88943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38100</xdr:colOff>
      <xdr:row>16</xdr:row>
      <xdr:rowOff>28575</xdr:rowOff>
    </xdr:from>
    <xdr:to>
      <xdr:col>32</xdr:col>
      <xdr:colOff>95250</xdr:colOff>
      <xdr:row>16</xdr:row>
      <xdr:rowOff>28575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8629650" y="2867025"/>
          <a:ext cx="5715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32</xdr:col>
      <xdr:colOff>19050</xdr:colOff>
      <xdr:row>11</xdr:row>
      <xdr:rowOff>24340</xdr:rowOff>
    </xdr:from>
    <xdr:ext cx="11124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uadroTexto 2"/>
            <xdr:cNvSpPr txBox="1"/>
          </xdr:nvSpPr>
          <xdr:spPr>
            <a:xfrm>
              <a:off x="8610600" y="1976965"/>
              <a:ext cx="11124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es-CO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3" name="CuadroTexto 2"/>
            <xdr:cNvSpPr txBox="1"/>
          </xdr:nvSpPr>
          <xdr:spPr>
            <a:xfrm>
              <a:off x="8610600" y="1976965"/>
              <a:ext cx="11124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𝑥 ̅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32</xdr:col>
      <xdr:colOff>19050</xdr:colOff>
      <xdr:row>16</xdr:row>
      <xdr:rowOff>3175</xdr:rowOff>
    </xdr:from>
    <xdr:ext cx="11124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CuadroTexto 3"/>
            <xdr:cNvSpPr txBox="1"/>
          </xdr:nvSpPr>
          <xdr:spPr>
            <a:xfrm>
              <a:off x="8610600" y="2841625"/>
              <a:ext cx="11124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es-CO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4" name="CuadroTexto 3"/>
            <xdr:cNvSpPr txBox="1"/>
          </xdr:nvSpPr>
          <xdr:spPr>
            <a:xfrm>
              <a:off x="8610600" y="2841625"/>
              <a:ext cx="11124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𝑥 ̅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32</xdr:col>
      <xdr:colOff>10583</xdr:colOff>
      <xdr:row>18</xdr:row>
      <xdr:rowOff>0</xdr:rowOff>
    </xdr:from>
    <xdr:ext cx="901914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CuadroTexto 4"/>
            <xdr:cNvSpPr txBox="1"/>
          </xdr:nvSpPr>
          <xdr:spPr>
            <a:xfrm>
              <a:off x="8602133" y="3181350"/>
              <a:ext cx="90191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O" sz="1100" b="0" i="1">
                        <a:latin typeface="Cambria Math" panose="02040503050406030204" pitchFamily="18" charset="0"/>
                      </a:rPr>
                      <m:t>𝐿𝑆𝐶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: </m:t>
                    </m:r>
                    <m:acc>
                      <m:accPr>
                        <m:chr m:val="̅"/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  <m:r>
                      <a:rPr lang="es-CO" sz="1100" b="0" i="1">
                        <a:latin typeface="Cambria Math" panose="02040503050406030204" pitchFamily="18" charset="0"/>
                      </a:rPr>
                      <m:t>+3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𝑠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=</m:t>
                    </m:r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5" name="CuadroTexto 4"/>
            <xdr:cNvSpPr txBox="1"/>
          </xdr:nvSpPr>
          <xdr:spPr>
            <a:xfrm>
              <a:off x="8602133" y="3181350"/>
              <a:ext cx="90191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𝐿𝑆𝐶: 𝑥 ̅+3𝑠=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32</xdr:col>
      <xdr:colOff>10583</xdr:colOff>
      <xdr:row>18</xdr:row>
      <xdr:rowOff>166158</xdr:rowOff>
    </xdr:from>
    <xdr:ext cx="880754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CuadroTexto 5"/>
            <xdr:cNvSpPr txBox="1"/>
          </xdr:nvSpPr>
          <xdr:spPr>
            <a:xfrm>
              <a:off x="8602133" y="3347508"/>
              <a:ext cx="88075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O" sz="1100" b="0" i="1">
                        <a:latin typeface="Cambria Math" panose="02040503050406030204" pitchFamily="18" charset="0"/>
                      </a:rPr>
                      <m:t>𝐿𝐼𝐶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: </m:t>
                    </m:r>
                    <m:acc>
                      <m:accPr>
                        <m:chr m:val="̅"/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  <m:r>
                      <a:rPr lang="es-CO" sz="1100" b="0" i="1">
                        <a:latin typeface="Cambria Math" panose="02040503050406030204" pitchFamily="18" charset="0"/>
                      </a:rPr>
                      <m:t>−3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𝑠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=</m:t>
                    </m:r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6" name="CuadroTexto 5"/>
            <xdr:cNvSpPr txBox="1"/>
          </xdr:nvSpPr>
          <xdr:spPr>
            <a:xfrm>
              <a:off x="8602133" y="3347508"/>
              <a:ext cx="88075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𝐿𝐼𝐶: 𝑥 ̅−3𝑠=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32</xdr:col>
      <xdr:colOff>0</xdr:colOff>
      <xdr:row>20</xdr:row>
      <xdr:rowOff>0</xdr:rowOff>
    </xdr:from>
    <xdr:ext cx="90217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CuadroTexto 6"/>
            <xdr:cNvSpPr txBox="1"/>
          </xdr:nvSpPr>
          <xdr:spPr>
            <a:xfrm>
              <a:off x="8591550" y="3524250"/>
              <a:ext cx="90217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O" sz="1100" b="0" i="1">
                        <a:latin typeface="Cambria Math" panose="02040503050406030204" pitchFamily="18" charset="0"/>
                      </a:rPr>
                      <m:t>𝐿𝑆𝐴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: </m:t>
                    </m:r>
                    <m:acc>
                      <m:accPr>
                        <m:chr m:val="̅"/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  <m:r>
                      <a:rPr lang="es-CO" sz="1100" b="0" i="1">
                        <a:latin typeface="Cambria Math" panose="02040503050406030204" pitchFamily="18" charset="0"/>
                      </a:rPr>
                      <m:t>+2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𝑠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=</m:t>
                    </m:r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7" name="CuadroTexto 6"/>
            <xdr:cNvSpPr txBox="1"/>
          </xdr:nvSpPr>
          <xdr:spPr>
            <a:xfrm>
              <a:off x="8591550" y="3524250"/>
              <a:ext cx="90217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𝐿𝑆𝐴: 𝑥 ̅+2𝑠=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32</xdr:col>
      <xdr:colOff>7</xdr:colOff>
      <xdr:row>21</xdr:row>
      <xdr:rowOff>7408</xdr:rowOff>
    </xdr:from>
    <xdr:ext cx="88101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CuadroTexto 7"/>
            <xdr:cNvSpPr txBox="1"/>
          </xdr:nvSpPr>
          <xdr:spPr>
            <a:xfrm>
              <a:off x="8591557" y="3703108"/>
              <a:ext cx="88101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O" sz="1100" b="0" i="1">
                        <a:latin typeface="Cambria Math" panose="02040503050406030204" pitchFamily="18" charset="0"/>
                      </a:rPr>
                      <m:t>𝐿𝐼𝐴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: </m:t>
                    </m:r>
                    <m:acc>
                      <m:accPr>
                        <m:chr m:val="̅"/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  <m:r>
                      <a:rPr lang="es-CO" sz="1100" b="0" i="1">
                        <a:latin typeface="Cambria Math" panose="02040503050406030204" pitchFamily="18" charset="0"/>
                      </a:rPr>
                      <m:t>−2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𝑠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=</m:t>
                    </m:r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8" name="CuadroTexto 7"/>
            <xdr:cNvSpPr txBox="1"/>
          </xdr:nvSpPr>
          <xdr:spPr>
            <a:xfrm>
              <a:off x="8591557" y="3703108"/>
              <a:ext cx="88101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𝐿𝐼𝐴: 𝑥 ̅−2𝑠=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32</xdr:col>
      <xdr:colOff>0</xdr:colOff>
      <xdr:row>22</xdr:row>
      <xdr:rowOff>0</xdr:rowOff>
    </xdr:from>
    <xdr:ext cx="601127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CuadroTexto 8"/>
            <xdr:cNvSpPr txBox="1"/>
          </xdr:nvSpPr>
          <xdr:spPr>
            <a:xfrm>
              <a:off x="8591550" y="3867150"/>
              <a:ext cx="60112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O" sz="1100" b="0" i="1">
                        <a:latin typeface="Cambria Math" panose="02040503050406030204" pitchFamily="18" charset="0"/>
                      </a:rPr>
                      <m:t> </m:t>
                    </m:r>
                    <m:acc>
                      <m:accPr>
                        <m:chr m:val="̅"/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  <m:r>
                      <a:rPr lang="es-CO" sz="1100" b="0" i="1">
                        <a:latin typeface="Cambria Math" panose="02040503050406030204" pitchFamily="18" charset="0"/>
                      </a:rPr>
                      <m:t>+1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𝑠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=</m:t>
                    </m:r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9" name="CuadroTexto 8"/>
            <xdr:cNvSpPr txBox="1"/>
          </xdr:nvSpPr>
          <xdr:spPr>
            <a:xfrm>
              <a:off x="8591550" y="3867150"/>
              <a:ext cx="60112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 𝑥 ̅+1𝑠=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32</xdr:col>
      <xdr:colOff>33385</xdr:colOff>
      <xdr:row>22</xdr:row>
      <xdr:rowOff>166158</xdr:rowOff>
    </xdr:from>
    <xdr:ext cx="570092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0" name="CuadroTexto 9"/>
            <xdr:cNvSpPr txBox="1"/>
          </xdr:nvSpPr>
          <xdr:spPr>
            <a:xfrm>
              <a:off x="8605885" y="4195966"/>
              <a:ext cx="57009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  <m:r>
                      <a:rPr lang="es-CO" sz="1100" b="0" i="1">
                        <a:latin typeface="Cambria Math" panose="02040503050406030204" pitchFamily="18" charset="0"/>
                      </a:rPr>
                      <m:t>−1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𝑠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=</m:t>
                    </m:r>
                  </m:oMath>
                </m:oMathPara>
              </a14:m>
              <a:endParaRPr lang="es-CO" sz="1100"/>
            </a:p>
          </xdr:txBody>
        </xdr:sp>
      </mc:Choice>
      <mc:Fallback>
        <xdr:sp macro="" textlink="">
          <xdr:nvSpPr>
            <xdr:cNvPr id="10" name="CuadroTexto 9"/>
            <xdr:cNvSpPr txBox="1"/>
          </xdr:nvSpPr>
          <xdr:spPr>
            <a:xfrm>
              <a:off x="8605885" y="4195966"/>
              <a:ext cx="57009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𝑥 ̅−1𝑠=</a:t>
              </a:r>
              <a:endParaRPr lang="es-CO" sz="1100"/>
            </a:p>
          </xdr:txBody>
        </xdr:sp>
      </mc:Fallback>
    </mc:AlternateContent>
    <xdr:clientData/>
  </xdr:oneCellAnchor>
  <xdr:twoCellAnchor>
    <xdr:from>
      <xdr:col>0</xdr:col>
      <xdr:colOff>371475</xdr:colOff>
      <xdr:row>0</xdr:row>
      <xdr:rowOff>37041</xdr:rowOff>
    </xdr:from>
    <xdr:to>
      <xdr:col>3</xdr:col>
      <xdr:colOff>95250</xdr:colOff>
      <xdr:row>4</xdr:row>
      <xdr:rowOff>200025</xdr:rowOff>
    </xdr:to>
    <xdr:pic>
      <xdr:nvPicPr>
        <xdr:cNvPr id="11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37041"/>
          <a:ext cx="857250" cy="963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222250</xdr:colOff>
      <xdr:row>0</xdr:row>
      <xdr:rowOff>0</xdr:rowOff>
    </xdr:from>
    <xdr:to>
      <xdr:col>35</xdr:col>
      <xdr:colOff>328084</xdr:colOff>
      <xdr:row>3</xdr:row>
      <xdr:rowOff>105833</xdr:rowOff>
    </xdr:to>
    <xdr:sp macro="" textlink="">
      <xdr:nvSpPr>
        <xdr:cNvPr id="12" name="2 CuadroTexto"/>
        <xdr:cNvSpPr txBox="1"/>
      </xdr:nvSpPr>
      <xdr:spPr>
        <a:xfrm>
          <a:off x="5213350" y="0"/>
          <a:ext cx="4811184" cy="66780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38101</xdr:colOff>
      <xdr:row>9</xdr:row>
      <xdr:rowOff>28575</xdr:rowOff>
    </xdr:from>
    <xdr:to>
      <xdr:col>31</xdr:col>
      <xdr:colOff>28576</xdr:colOff>
      <xdr:row>33</xdr:row>
      <xdr:rowOff>114300</xdr:rowOff>
    </xdr:to>
    <xdr:graphicFrame macro="">
      <xdr:nvGraphicFramePr>
        <xdr:cNvPr id="13" name="Gráfico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0.03304</cdr:x>
      <cdr:y>0.13175</cdr:y>
    </cdr:from>
    <cdr:to>
      <cdr:x>0.06433</cdr:x>
      <cdr:y>0.86102</cdr:y>
    </cdr:to>
    <cdr:sp macro="" textlink="">
      <cdr:nvSpPr>
        <cdr:cNvPr id="2" name="Text Box 1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5032" y="543369"/>
          <a:ext cx="260485" cy="300774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none" lIns="18288" tIns="22860" rIns="0" bIns="0" anchor="t" upright="1">
          <a:noAutofit/>
        </a:bodyPr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CO" sz="900" b="0" i="0" strike="noStrike">
              <a:solidFill>
                <a:srgbClr val="000000"/>
              </a:solidFill>
              <a:latin typeface="Arial"/>
              <a:cs typeface="Arial"/>
            </a:rPr>
            <a:t>LCA</a:t>
          </a: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es-CO" sz="900" b="0" i="0" strike="noStrike">
              <a:solidFill>
                <a:srgbClr val="000000"/>
              </a:solidFill>
              <a:latin typeface="Arial"/>
              <a:cs typeface="Arial"/>
            </a:rPr>
            <a:t>LSA</a:t>
          </a: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es-CO" sz="900" b="0" i="0" strike="noStrike">
              <a:solidFill>
                <a:srgbClr val="000000"/>
              </a:solidFill>
              <a:latin typeface="Arial"/>
              <a:cs typeface="Arial"/>
            </a:rPr>
            <a:t>x+1s</a:t>
          </a: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es-CO" sz="900" b="0" i="0" strike="noStrike">
              <a:solidFill>
                <a:srgbClr val="000000"/>
              </a:solidFill>
              <a:latin typeface="Arial"/>
              <a:cs typeface="Arial"/>
            </a:rPr>
            <a:t>x-1s</a:t>
          </a: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es-CO" sz="900" b="0" i="0" strike="noStrike">
              <a:solidFill>
                <a:srgbClr val="000000"/>
              </a:solidFill>
              <a:latin typeface="Arial"/>
              <a:cs typeface="Arial"/>
            </a:rPr>
            <a:t>LIA</a:t>
          </a: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es-CO" sz="900" b="0" i="0" strike="noStrike">
              <a:solidFill>
                <a:srgbClr val="000000"/>
              </a:solidFill>
              <a:latin typeface="Arial"/>
              <a:cs typeface="Arial"/>
            </a:rPr>
            <a:t>LIC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38100</xdr:colOff>
      <xdr:row>16</xdr:row>
      <xdr:rowOff>28575</xdr:rowOff>
    </xdr:from>
    <xdr:to>
      <xdr:col>32</xdr:col>
      <xdr:colOff>95250</xdr:colOff>
      <xdr:row>16</xdr:row>
      <xdr:rowOff>28575</xdr:rowOff>
    </xdr:to>
    <xdr:sp macro="" textlink="">
      <xdr:nvSpPr>
        <xdr:cNvPr id="4" name="Line 2"/>
        <xdr:cNvSpPr>
          <a:spLocks noChangeShapeType="1"/>
        </xdr:cNvSpPr>
      </xdr:nvSpPr>
      <xdr:spPr bwMode="auto">
        <a:xfrm>
          <a:off x="8629650" y="2867025"/>
          <a:ext cx="5715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32</xdr:col>
      <xdr:colOff>19050</xdr:colOff>
      <xdr:row>11</xdr:row>
      <xdr:rowOff>24340</xdr:rowOff>
    </xdr:from>
    <xdr:ext cx="11124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CuadroTexto 4"/>
            <xdr:cNvSpPr txBox="1"/>
          </xdr:nvSpPr>
          <xdr:spPr>
            <a:xfrm>
              <a:off x="8610600" y="1976965"/>
              <a:ext cx="11124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es-CO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5" name="CuadroTexto 4"/>
            <xdr:cNvSpPr txBox="1"/>
          </xdr:nvSpPr>
          <xdr:spPr>
            <a:xfrm>
              <a:off x="8610600" y="1976965"/>
              <a:ext cx="11124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𝑥 ̅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32</xdr:col>
      <xdr:colOff>19050</xdr:colOff>
      <xdr:row>16</xdr:row>
      <xdr:rowOff>3175</xdr:rowOff>
    </xdr:from>
    <xdr:ext cx="11124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CuadroTexto 5"/>
            <xdr:cNvSpPr txBox="1"/>
          </xdr:nvSpPr>
          <xdr:spPr>
            <a:xfrm>
              <a:off x="8610600" y="2841625"/>
              <a:ext cx="11124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es-CO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6" name="CuadroTexto 5"/>
            <xdr:cNvSpPr txBox="1"/>
          </xdr:nvSpPr>
          <xdr:spPr>
            <a:xfrm>
              <a:off x="8610600" y="2841625"/>
              <a:ext cx="11124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𝑥 ̅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32</xdr:col>
      <xdr:colOff>10583</xdr:colOff>
      <xdr:row>18</xdr:row>
      <xdr:rowOff>0</xdr:rowOff>
    </xdr:from>
    <xdr:ext cx="901914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CuadroTexto 6"/>
            <xdr:cNvSpPr txBox="1"/>
          </xdr:nvSpPr>
          <xdr:spPr>
            <a:xfrm>
              <a:off x="8602133" y="3181350"/>
              <a:ext cx="90191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O" sz="1100" b="0" i="1">
                        <a:latin typeface="Cambria Math" panose="02040503050406030204" pitchFamily="18" charset="0"/>
                      </a:rPr>
                      <m:t>𝐿𝑆𝐶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: </m:t>
                    </m:r>
                    <m:acc>
                      <m:accPr>
                        <m:chr m:val="̅"/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  <m:r>
                      <a:rPr lang="es-CO" sz="1100" b="0" i="1">
                        <a:latin typeface="Cambria Math" panose="02040503050406030204" pitchFamily="18" charset="0"/>
                      </a:rPr>
                      <m:t>+3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𝑠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=</m:t>
                    </m:r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7" name="CuadroTexto 6"/>
            <xdr:cNvSpPr txBox="1"/>
          </xdr:nvSpPr>
          <xdr:spPr>
            <a:xfrm>
              <a:off x="8602133" y="3181350"/>
              <a:ext cx="90191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𝐿𝑆𝐶: 𝑥 ̅+3𝑠=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32</xdr:col>
      <xdr:colOff>10583</xdr:colOff>
      <xdr:row>18</xdr:row>
      <xdr:rowOff>166158</xdr:rowOff>
    </xdr:from>
    <xdr:ext cx="880754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CuadroTexto 7"/>
            <xdr:cNvSpPr txBox="1"/>
          </xdr:nvSpPr>
          <xdr:spPr>
            <a:xfrm>
              <a:off x="8602133" y="3347508"/>
              <a:ext cx="88075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O" sz="1100" b="0" i="1">
                        <a:latin typeface="Cambria Math" panose="02040503050406030204" pitchFamily="18" charset="0"/>
                      </a:rPr>
                      <m:t>𝐿𝐼𝐶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: </m:t>
                    </m:r>
                    <m:acc>
                      <m:accPr>
                        <m:chr m:val="̅"/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  <m:r>
                      <a:rPr lang="es-CO" sz="1100" b="0" i="1">
                        <a:latin typeface="Cambria Math" panose="02040503050406030204" pitchFamily="18" charset="0"/>
                      </a:rPr>
                      <m:t>−3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𝑠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=</m:t>
                    </m:r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8" name="CuadroTexto 7"/>
            <xdr:cNvSpPr txBox="1"/>
          </xdr:nvSpPr>
          <xdr:spPr>
            <a:xfrm>
              <a:off x="8602133" y="3347508"/>
              <a:ext cx="88075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𝐿𝐼𝐶: 𝑥 ̅−3𝑠=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32</xdr:col>
      <xdr:colOff>0</xdr:colOff>
      <xdr:row>20</xdr:row>
      <xdr:rowOff>0</xdr:rowOff>
    </xdr:from>
    <xdr:ext cx="90217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CuadroTexto 8"/>
            <xdr:cNvSpPr txBox="1"/>
          </xdr:nvSpPr>
          <xdr:spPr>
            <a:xfrm>
              <a:off x="8591550" y="3524250"/>
              <a:ext cx="90217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O" sz="1100" b="0" i="1">
                        <a:latin typeface="Cambria Math" panose="02040503050406030204" pitchFamily="18" charset="0"/>
                      </a:rPr>
                      <m:t>𝐿𝑆𝐴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: </m:t>
                    </m:r>
                    <m:acc>
                      <m:accPr>
                        <m:chr m:val="̅"/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  <m:r>
                      <a:rPr lang="es-CO" sz="1100" b="0" i="1">
                        <a:latin typeface="Cambria Math" panose="02040503050406030204" pitchFamily="18" charset="0"/>
                      </a:rPr>
                      <m:t>+2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𝑠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=</m:t>
                    </m:r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9" name="CuadroTexto 8"/>
            <xdr:cNvSpPr txBox="1"/>
          </xdr:nvSpPr>
          <xdr:spPr>
            <a:xfrm>
              <a:off x="8591550" y="3524250"/>
              <a:ext cx="90217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𝐿𝑆𝐴: 𝑥 ̅+2𝑠=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32</xdr:col>
      <xdr:colOff>7</xdr:colOff>
      <xdr:row>21</xdr:row>
      <xdr:rowOff>7408</xdr:rowOff>
    </xdr:from>
    <xdr:ext cx="88101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CuadroTexto 9"/>
            <xdr:cNvSpPr txBox="1"/>
          </xdr:nvSpPr>
          <xdr:spPr>
            <a:xfrm>
              <a:off x="8591557" y="3703108"/>
              <a:ext cx="88101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O" sz="1100" b="0" i="1">
                        <a:latin typeface="Cambria Math" panose="02040503050406030204" pitchFamily="18" charset="0"/>
                      </a:rPr>
                      <m:t>𝐿𝐼𝐴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: </m:t>
                    </m:r>
                    <m:acc>
                      <m:accPr>
                        <m:chr m:val="̅"/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  <m:r>
                      <a:rPr lang="es-CO" sz="1100" b="0" i="1">
                        <a:latin typeface="Cambria Math" panose="02040503050406030204" pitchFamily="18" charset="0"/>
                      </a:rPr>
                      <m:t>−2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𝑠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=</m:t>
                    </m:r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10" name="CuadroTexto 9"/>
            <xdr:cNvSpPr txBox="1"/>
          </xdr:nvSpPr>
          <xdr:spPr>
            <a:xfrm>
              <a:off x="8591557" y="3703108"/>
              <a:ext cx="88101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𝐿𝐼𝐴: 𝑥 ̅−2𝑠=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32</xdr:col>
      <xdr:colOff>0</xdr:colOff>
      <xdr:row>22</xdr:row>
      <xdr:rowOff>0</xdr:rowOff>
    </xdr:from>
    <xdr:ext cx="601127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CuadroTexto 10"/>
            <xdr:cNvSpPr txBox="1"/>
          </xdr:nvSpPr>
          <xdr:spPr>
            <a:xfrm>
              <a:off x="8591550" y="3867150"/>
              <a:ext cx="60112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O" sz="1100" b="0" i="1">
                        <a:latin typeface="Cambria Math" panose="02040503050406030204" pitchFamily="18" charset="0"/>
                      </a:rPr>
                      <m:t> </m:t>
                    </m:r>
                    <m:acc>
                      <m:accPr>
                        <m:chr m:val="̅"/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  <m:r>
                      <a:rPr lang="es-CO" sz="1100" b="0" i="1">
                        <a:latin typeface="Cambria Math" panose="02040503050406030204" pitchFamily="18" charset="0"/>
                      </a:rPr>
                      <m:t>+1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𝑠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=</m:t>
                    </m:r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11" name="CuadroTexto 10"/>
            <xdr:cNvSpPr txBox="1"/>
          </xdr:nvSpPr>
          <xdr:spPr>
            <a:xfrm>
              <a:off x="8591550" y="3867150"/>
              <a:ext cx="60112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 𝑥 ̅+1𝑠=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32</xdr:col>
      <xdr:colOff>21173</xdr:colOff>
      <xdr:row>23</xdr:row>
      <xdr:rowOff>7408</xdr:rowOff>
    </xdr:from>
    <xdr:ext cx="57009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CuadroTexto 11"/>
            <xdr:cNvSpPr txBox="1"/>
          </xdr:nvSpPr>
          <xdr:spPr>
            <a:xfrm>
              <a:off x="8612723" y="4046008"/>
              <a:ext cx="57009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</m:acc>
                    <m:r>
                      <a:rPr lang="es-CO" sz="1100" b="0" i="1">
                        <a:latin typeface="Cambria Math" panose="02040503050406030204" pitchFamily="18" charset="0"/>
                      </a:rPr>
                      <m:t>−1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𝑠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=</m:t>
                    </m:r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12" name="CuadroTexto 11"/>
            <xdr:cNvSpPr txBox="1"/>
          </xdr:nvSpPr>
          <xdr:spPr>
            <a:xfrm>
              <a:off x="8612723" y="4046008"/>
              <a:ext cx="57009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𝑥 ̅−1𝑠=</a:t>
              </a:r>
              <a:endParaRPr lang="es-CO" sz="1100"/>
            </a:p>
          </xdr:txBody>
        </xdr:sp>
      </mc:Fallback>
    </mc:AlternateContent>
    <xdr:clientData/>
  </xdr:oneCellAnchor>
  <xdr:twoCellAnchor>
    <xdr:from>
      <xdr:col>0</xdr:col>
      <xdr:colOff>444500</xdr:colOff>
      <xdr:row>0</xdr:row>
      <xdr:rowOff>84666</xdr:rowOff>
    </xdr:from>
    <xdr:to>
      <xdr:col>3</xdr:col>
      <xdr:colOff>7408</xdr:colOff>
      <xdr:row>4</xdr:row>
      <xdr:rowOff>211667</xdr:rowOff>
    </xdr:to>
    <xdr:pic>
      <xdr:nvPicPr>
        <xdr:cNvPr id="13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0" y="84666"/>
          <a:ext cx="696383" cy="927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222250</xdr:colOff>
      <xdr:row>0</xdr:row>
      <xdr:rowOff>0</xdr:rowOff>
    </xdr:from>
    <xdr:to>
      <xdr:col>35</xdr:col>
      <xdr:colOff>328084</xdr:colOff>
      <xdr:row>3</xdr:row>
      <xdr:rowOff>105833</xdr:rowOff>
    </xdr:to>
    <xdr:sp macro="" textlink="">
      <xdr:nvSpPr>
        <xdr:cNvPr id="14" name="2 CuadroTexto"/>
        <xdr:cNvSpPr txBox="1"/>
      </xdr:nvSpPr>
      <xdr:spPr>
        <a:xfrm>
          <a:off x="5213350" y="0"/>
          <a:ext cx="4811184" cy="66780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0</xdr:colOff>
      <xdr:row>9</xdr:row>
      <xdr:rowOff>57150</xdr:rowOff>
    </xdr:from>
    <xdr:to>
      <xdr:col>31</xdr:col>
      <xdr:colOff>133350</xdr:colOff>
      <xdr:row>33</xdr:row>
      <xdr:rowOff>133350</xdr:rowOff>
    </xdr:to>
    <xdr:graphicFrame macro="">
      <xdr:nvGraphicFramePr>
        <xdr:cNvPr id="17" name="Gráfico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38101</xdr:colOff>
      <xdr:row>60</xdr:row>
      <xdr:rowOff>119062</xdr:rowOff>
    </xdr:from>
    <xdr:to>
      <xdr:col>34</xdr:col>
      <xdr:colOff>66676</xdr:colOff>
      <xdr:row>77</xdr:row>
      <xdr:rowOff>100012</xdr:rowOff>
    </xdr:to>
    <xdr:graphicFrame macro="">
      <xdr:nvGraphicFramePr>
        <xdr:cNvPr id="15" name="Gráfico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0.03647</cdr:x>
      <cdr:y>0.1202</cdr:y>
    </cdr:from>
    <cdr:to>
      <cdr:x>0.06776</cdr:x>
      <cdr:y>0.84947</cdr:y>
    </cdr:to>
    <cdr:sp macro="" textlink="">
      <cdr:nvSpPr>
        <cdr:cNvPr id="2" name="Text Box 1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08788" y="503768"/>
          <a:ext cx="265014" cy="305634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wrap="none" lIns="18288" tIns="22860" rIns="0" bIns="0" anchor="t" upright="1">
          <a:noAutofit/>
        </a:bodyPr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CO" sz="900" b="0" i="0" strike="noStrike">
              <a:solidFill>
                <a:srgbClr val="000000"/>
              </a:solidFill>
              <a:latin typeface="Arial"/>
              <a:cs typeface="Arial"/>
            </a:rPr>
            <a:t>LCA</a:t>
          </a: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es-CO" sz="900" b="0" i="0" strike="noStrike">
              <a:solidFill>
                <a:srgbClr val="000000"/>
              </a:solidFill>
              <a:latin typeface="Arial"/>
              <a:cs typeface="Arial"/>
            </a:rPr>
            <a:t>LSA</a:t>
          </a: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es-CO" sz="900" b="0" i="0" strike="noStrike">
              <a:solidFill>
                <a:srgbClr val="000000"/>
              </a:solidFill>
              <a:latin typeface="Arial"/>
              <a:cs typeface="Arial"/>
            </a:rPr>
            <a:t>x+1s</a:t>
          </a: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es-CO" sz="900" b="0" i="0" strike="noStrike">
              <a:solidFill>
                <a:srgbClr val="000000"/>
              </a:solidFill>
              <a:latin typeface="Arial"/>
              <a:cs typeface="Arial"/>
            </a:rPr>
            <a:t>x-1s</a:t>
          </a: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es-CO" sz="900" b="0" i="0" strike="noStrike">
              <a:solidFill>
                <a:srgbClr val="000000"/>
              </a:solidFill>
              <a:latin typeface="Arial"/>
              <a:cs typeface="Arial"/>
            </a:rPr>
            <a:t>LIA</a:t>
          </a: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endParaRPr lang="es-CO" sz="900" b="0" i="0" strike="noStrike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es-CO" sz="900" b="0" i="0" strike="noStrike">
              <a:solidFill>
                <a:srgbClr val="000000"/>
              </a:solidFill>
              <a:latin typeface="Arial"/>
              <a:cs typeface="Arial"/>
            </a:rPr>
            <a:t>LIC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cuments\CLAUDITA\EPA\Actividades%20realizadas\Enero\ALCALINIDA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cuments\CLAUDITA\EPA\Actividades%20realizadas\Enero\VIG-LECA-R-013%20Cartas%20de%20control%20V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CIEMBRE"/>
      <sheetName val="ENERO 2015"/>
      <sheetName val="FEBRERO 2015"/>
      <sheetName val="MARZO 2015"/>
      <sheetName val="ABRIL2015"/>
      <sheetName val="MAYO2015"/>
      <sheetName val="JUNIO2015 "/>
      <sheetName val="JULIO2015"/>
      <sheetName val="AGOSTO201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3">
          <cell r="AH13">
            <v>31</v>
          </cell>
        </row>
        <row r="14">
          <cell r="AH14">
            <v>50.129354838709659</v>
          </cell>
        </row>
        <row r="15">
          <cell r="AH15">
            <v>0.10154590042179443</v>
          </cell>
        </row>
      </sheetData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OSTO2015"/>
      <sheetName val="carta de control"/>
      <sheetName val="carta de control (2)"/>
    </sheetNames>
    <sheetDataSet>
      <sheetData sheetId="0">
        <row r="5">
          <cell r="AN5" t="str">
            <v>media</v>
          </cell>
          <cell r="AO5" t="str">
            <v>x+1s</v>
          </cell>
          <cell r="AP5" t="str">
            <v>x-1s</v>
          </cell>
          <cell r="AQ5" t="str">
            <v>lsa</v>
          </cell>
          <cell r="AR5" t="str">
            <v>lia</v>
          </cell>
          <cell r="AS5" t="str">
            <v>lsc</v>
          </cell>
          <cell r="AT5" t="str">
            <v>lic</v>
          </cell>
        </row>
        <row r="7">
          <cell r="AM7">
            <v>1</v>
          </cell>
          <cell r="AN7">
            <v>50.129354838709659</v>
          </cell>
          <cell r="AO7">
            <v>50.230900739131457</v>
          </cell>
          <cell r="AP7">
            <v>50.027808938287862</v>
          </cell>
          <cell r="AQ7">
            <v>50.332446639553247</v>
          </cell>
          <cell r="AR7">
            <v>49.926263037866072</v>
          </cell>
          <cell r="AS7">
            <v>50.433992539975044</v>
          </cell>
          <cell r="AT7">
            <v>49.824717137444274</v>
          </cell>
        </row>
        <row r="8">
          <cell r="AM8">
            <v>2</v>
          </cell>
          <cell r="AN8">
            <v>50.129354838709659</v>
          </cell>
          <cell r="AO8">
            <v>50.230900739131457</v>
          </cell>
          <cell r="AP8">
            <v>50.027808938287862</v>
          </cell>
          <cell r="AQ8">
            <v>50.332446639553247</v>
          </cell>
          <cell r="AR8">
            <v>49.926263037866072</v>
          </cell>
          <cell r="AS8">
            <v>50.433992539975044</v>
          </cell>
          <cell r="AT8">
            <v>49.824717137444274</v>
          </cell>
        </row>
        <row r="9">
          <cell r="AM9">
            <v>3</v>
          </cell>
          <cell r="AN9">
            <v>50.129354838709659</v>
          </cell>
          <cell r="AO9">
            <v>50.230900739131457</v>
          </cell>
          <cell r="AP9">
            <v>50.027808938287862</v>
          </cell>
          <cell r="AQ9">
            <v>50.332446639553247</v>
          </cell>
          <cell r="AR9">
            <v>49.926263037866072</v>
          </cell>
          <cell r="AS9">
            <v>50.433992539975044</v>
          </cell>
          <cell r="AT9">
            <v>49.824717137444274</v>
          </cell>
        </row>
        <row r="10">
          <cell r="AM10">
            <v>4</v>
          </cell>
          <cell r="AN10">
            <v>50.129354838709659</v>
          </cell>
          <cell r="AO10">
            <v>50.230900739131457</v>
          </cell>
          <cell r="AP10">
            <v>50.027808938287862</v>
          </cell>
          <cell r="AQ10">
            <v>50.332446639553247</v>
          </cell>
          <cell r="AR10">
            <v>49.926263037866072</v>
          </cell>
          <cell r="AS10">
            <v>50.433992539975044</v>
          </cell>
          <cell r="AT10">
            <v>49.824717137444274</v>
          </cell>
        </row>
        <row r="11">
          <cell r="AM11">
            <v>5</v>
          </cell>
          <cell r="AN11">
            <v>50.129354838709659</v>
          </cell>
          <cell r="AO11">
            <v>50.230900739131457</v>
          </cell>
          <cell r="AP11">
            <v>50.027808938287862</v>
          </cell>
          <cell r="AQ11">
            <v>50.332446639553247</v>
          </cell>
          <cell r="AR11">
            <v>49.926263037866072</v>
          </cell>
          <cell r="AS11">
            <v>50.433992539975044</v>
          </cell>
          <cell r="AT11">
            <v>49.824717137444274</v>
          </cell>
        </row>
        <row r="12">
          <cell r="AM12">
            <v>6</v>
          </cell>
          <cell r="AN12">
            <v>50.129354838709659</v>
          </cell>
          <cell r="AO12">
            <v>50.230900739131457</v>
          </cell>
          <cell r="AP12">
            <v>50.027808938287862</v>
          </cell>
          <cell r="AQ12">
            <v>50.332446639553247</v>
          </cell>
          <cell r="AR12">
            <v>49.926263037866072</v>
          </cell>
          <cell r="AS12">
            <v>50.433992539975044</v>
          </cell>
          <cell r="AT12">
            <v>49.824717137444274</v>
          </cell>
        </row>
        <row r="13">
          <cell r="AM13">
            <v>7</v>
          </cell>
          <cell r="AN13">
            <v>50.129354838709659</v>
          </cell>
          <cell r="AO13">
            <v>50.230900739131457</v>
          </cell>
          <cell r="AP13">
            <v>50.027808938287862</v>
          </cell>
          <cell r="AQ13">
            <v>50.332446639553247</v>
          </cell>
          <cell r="AR13">
            <v>49.926263037866072</v>
          </cell>
          <cell r="AS13">
            <v>50.433992539975044</v>
          </cell>
          <cell r="AT13">
            <v>49.824717137444274</v>
          </cell>
        </row>
        <row r="14">
          <cell r="AM14">
            <v>8</v>
          </cell>
          <cell r="AN14">
            <v>50.129354838709659</v>
          </cell>
          <cell r="AO14">
            <v>50.230900739131457</v>
          </cell>
          <cell r="AP14">
            <v>50.027808938287862</v>
          </cell>
          <cell r="AQ14">
            <v>50.332446639553247</v>
          </cell>
          <cell r="AR14">
            <v>49.926263037866072</v>
          </cell>
          <cell r="AS14">
            <v>50.433992539975044</v>
          </cell>
          <cell r="AT14">
            <v>49.824717137444274</v>
          </cell>
        </row>
        <row r="15">
          <cell r="AM15">
            <v>9</v>
          </cell>
          <cell r="AN15">
            <v>50.129354838709659</v>
          </cell>
          <cell r="AO15">
            <v>50.230900739131457</v>
          </cell>
          <cell r="AP15">
            <v>50.027808938287862</v>
          </cell>
          <cell r="AQ15">
            <v>50.332446639553247</v>
          </cell>
          <cell r="AR15">
            <v>49.926263037866072</v>
          </cell>
          <cell r="AS15">
            <v>50.433992539975044</v>
          </cell>
          <cell r="AT15">
            <v>49.824717137444274</v>
          </cell>
        </row>
        <row r="16">
          <cell r="AM16">
            <v>10</v>
          </cell>
          <cell r="AN16">
            <v>50.129354838709659</v>
          </cell>
          <cell r="AO16">
            <v>50.230900739131457</v>
          </cell>
          <cell r="AP16">
            <v>50.027808938287862</v>
          </cell>
          <cell r="AQ16">
            <v>50.332446639553247</v>
          </cell>
          <cell r="AR16">
            <v>49.926263037866072</v>
          </cell>
          <cell r="AS16">
            <v>50.433992539975044</v>
          </cell>
          <cell r="AT16">
            <v>49.824717137444274</v>
          </cell>
        </row>
        <row r="17">
          <cell r="AM17">
            <v>11</v>
          </cell>
          <cell r="AN17">
            <v>50.129354838709659</v>
          </cell>
          <cell r="AO17">
            <v>50.230900739131457</v>
          </cell>
          <cell r="AP17">
            <v>50.027808938287862</v>
          </cell>
          <cell r="AQ17">
            <v>50.332446639553247</v>
          </cell>
          <cell r="AR17">
            <v>49.926263037866072</v>
          </cell>
          <cell r="AS17">
            <v>50.433992539975044</v>
          </cell>
          <cell r="AT17">
            <v>49.824717137444274</v>
          </cell>
        </row>
        <row r="18">
          <cell r="AM18">
            <v>12</v>
          </cell>
          <cell r="AN18">
            <v>50.129354838709659</v>
          </cell>
          <cell r="AO18">
            <v>50.230900739131457</v>
          </cell>
          <cell r="AP18">
            <v>50.027808938287862</v>
          </cell>
          <cell r="AQ18">
            <v>50.332446639553247</v>
          </cell>
          <cell r="AR18">
            <v>49.926263037866072</v>
          </cell>
          <cell r="AS18">
            <v>50.433992539975044</v>
          </cell>
          <cell r="AT18">
            <v>49.824717137444274</v>
          </cell>
        </row>
        <row r="19">
          <cell r="AM19">
            <v>13</v>
          </cell>
          <cell r="AN19">
            <v>50.129354838709659</v>
          </cell>
          <cell r="AO19">
            <v>50.230900739131457</v>
          </cell>
          <cell r="AP19">
            <v>50.027808938287862</v>
          </cell>
          <cell r="AQ19">
            <v>50.332446639553247</v>
          </cell>
          <cell r="AR19">
            <v>49.926263037866072</v>
          </cell>
          <cell r="AS19">
            <v>50.433992539975044</v>
          </cell>
          <cell r="AT19">
            <v>49.824717137444274</v>
          </cell>
        </row>
        <row r="20">
          <cell r="AM20">
            <v>14</v>
          </cell>
          <cell r="AN20">
            <v>50.129354838709659</v>
          </cell>
          <cell r="AO20">
            <v>50.230900739131457</v>
          </cell>
          <cell r="AP20">
            <v>50.027808938287862</v>
          </cell>
          <cell r="AQ20">
            <v>50.332446639553247</v>
          </cell>
          <cell r="AR20">
            <v>49.926263037866072</v>
          </cell>
          <cell r="AS20">
            <v>50.433992539975044</v>
          </cell>
          <cell r="AT20">
            <v>49.824717137444274</v>
          </cell>
        </row>
        <row r="21">
          <cell r="AM21">
            <v>15</v>
          </cell>
          <cell r="AN21">
            <v>50.129354838709659</v>
          </cell>
          <cell r="AO21">
            <v>50.230900739131457</v>
          </cell>
          <cell r="AP21">
            <v>50.027808938287862</v>
          </cell>
          <cell r="AQ21">
            <v>50.332446639553247</v>
          </cell>
          <cell r="AR21">
            <v>49.926263037866072</v>
          </cell>
          <cell r="AS21">
            <v>50.433992539975044</v>
          </cell>
          <cell r="AT21">
            <v>49.824717137444274</v>
          </cell>
        </row>
        <row r="22">
          <cell r="AM22">
            <v>16</v>
          </cell>
          <cell r="AN22">
            <v>50.129354838709659</v>
          </cell>
          <cell r="AO22">
            <v>50.230900739131457</v>
          </cell>
          <cell r="AP22">
            <v>50.027808938287862</v>
          </cell>
          <cell r="AQ22">
            <v>50.332446639553247</v>
          </cell>
          <cell r="AR22">
            <v>49.926263037866072</v>
          </cell>
          <cell r="AS22">
            <v>50.433992539975044</v>
          </cell>
          <cell r="AT22">
            <v>49.824717137444274</v>
          </cell>
        </row>
        <row r="23">
          <cell r="AM23">
            <v>17</v>
          </cell>
          <cell r="AN23">
            <v>50.129354838709659</v>
          </cell>
          <cell r="AO23">
            <v>50.230900739131457</v>
          </cell>
          <cell r="AP23">
            <v>50.027808938287862</v>
          </cell>
          <cell r="AQ23">
            <v>50.332446639553247</v>
          </cell>
          <cell r="AR23">
            <v>49.926263037866072</v>
          </cell>
          <cell r="AS23">
            <v>50.433992539975044</v>
          </cell>
          <cell r="AT23">
            <v>49.824717137444274</v>
          </cell>
        </row>
        <row r="24">
          <cell r="AM24">
            <v>18</v>
          </cell>
          <cell r="AN24">
            <v>50.129354838709659</v>
          </cell>
          <cell r="AO24">
            <v>50.230900739131457</v>
          </cell>
          <cell r="AP24">
            <v>50.027808938287862</v>
          </cell>
          <cell r="AQ24">
            <v>50.332446639553247</v>
          </cell>
          <cell r="AR24">
            <v>49.926263037866072</v>
          </cell>
          <cell r="AS24">
            <v>50.433992539975044</v>
          </cell>
          <cell r="AT24">
            <v>49.824717137444274</v>
          </cell>
        </row>
        <row r="25">
          <cell r="AM25">
            <v>19</v>
          </cell>
          <cell r="AN25">
            <v>50.129354838709659</v>
          </cell>
          <cell r="AO25">
            <v>50.230900739131457</v>
          </cell>
          <cell r="AP25">
            <v>50.027808938287862</v>
          </cell>
          <cell r="AQ25">
            <v>50.332446639553247</v>
          </cell>
          <cell r="AR25">
            <v>49.926263037866072</v>
          </cell>
          <cell r="AS25">
            <v>50.433992539975044</v>
          </cell>
          <cell r="AT25">
            <v>49.824717137444274</v>
          </cell>
        </row>
        <row r="26">
          <cell r="AM26">
            <v>20</v>
          </cell>
          <cell r="AN26">
            <v>50.129354838709659</v>
          </cell>
          <cell r="AO26">
            <v>50.230900739131457</v>
          </cell>
          <cell r="AP26">
            <v>50.027808938287862</v>
          </cell>
          <cell r="AQ26">
            <v>50.332446639553247</v>
          </cell>
          <cell r="AR26">
            <v>49.926263037866072</v>
          </cell>
          <cell r="AS26">
            <v>50.433992539975044</v>
          </cell>
          <cell r="AT26">
            <v>49.824717137444274</v>
          </cell>
        </row>
        <row r="27">
          <cell r="AM27">
            <v>21</v>
          </cell>
          <cell r="AN27">
            <v>50.129354838709659</v>
          </cell>
          <cell r="AO27">
            <v>50.230900739131457</v>
          </cell>
          <cell r="AP27">
            <v>50.027808938287862</v>
          </cell>
          <cell r="AQ27">
            <v>50.332446639553247</v>
          </cell>
          <cell r="AR27">
            <v>49.926263037866072</v>
          </cell>
          <cell r="AS27">
            <v>50.433992539975044</v>
          </cell>
          <cell r="AT27">
            <v>49.824717137444274</v>
          </cell>
        </row>
        <row r="28">
          <cell r="AM28">
            <v>22</v>
          </cell>
          <cell r="AN28">
            <v>50.129354838709659</v>
          </cell>
          <cell r="AO28">
            <v>50.230900739131457</v>
          </cell>
          <cell r="AP28">
            <v>50.027808938287862</v>
          </cell>
          <cell r="AQ28">
            <v>50.332446639553247</v>
          </cell>
          <cell r="AR28">
            <v>49.926263037866072</v>
          </cell>
          <cell r="AS28">
            <v>50.433992539975044</v>
          </cell>
          <cell r="AT28">
            <v>49.824717137444274</v>
          </cell>
        </row>
        <row r="29">
          <cell r="AM29">
            <v>23</v>
          </cell>
          <cell r="AN29">
            <v>50.129354838709659</v>
          </cell>
          <cell r="AO29">
            <v>50.230900739131457</v>
          </cell>
          <cell r="AP29">
            <v>50.027808938287862</v>
          </cell>
          <cell r="AQ29">
            <v>50.332446639553247</v>
          </cell>
          <cell r="AR29">
            <v>49.926263037866072</v>
          </cell>
          <cell r="AS29">
            <v>50.433992539975044</v>
          </cell>
          <cell r="AT29">
            <v>49.824717137444274</v>
          </cell>
        </row>
        <row r="30">
          <cell r="AM30">
            <v>24</v>
          </cell>
          <cell r="AN30">
            <v>50.129354838709659</v>
          </cell>
          <cell r="AO30">
            <v>50.230900739131457</v>
          </cell>
          <cell r="AP30">
            <v>50.027808938287862</v>
          </cell>
          <cell r="AQ30">
            <v>50.332446639553247</v>
          </cell>
          <cell r="AR30">
            <v>49.926263037866072</v>
          </cell>
          <cell r="AS30">
            <v>50.433992539975044</v>
          </cell>
          <cell r="AT30">
            <v>49.824717137444274</v>
          </cell>
        </row>
        <row r="31">
          <cell r="AM31">
            <v>25</v>
          </cell>
          <cell r="AN31">
            <v>50.129354838709659</v>
          </cell>
          <cell r="AO31">
            <v>50.230900739131457</v>
          </cell>
          <cell r="AP31">
            <v>50.027808938287862</v>
          </cell>
          <cell r="AQ31">
            <v>50.332446639553247</v>
          </cell>
          <cell r="AR31">
            <v>49.926263037866072</v>
          </cell>
          <cell r="AS31">
            <v>50.433992539975044</v>
          </cell>
          <cell r="AT31">
            <v>49.824717137444274</v>
          </cell>
        </row>
        <row r="32">
          <cell r="AM32">
            <v>26</v>
          </cell>
          <cell r="AN32">
            <v>50.129354838709659</v>
          </cell>
          <cell r="AO32">
            <v>50.230900739131457</v>
          </cell>
          <cell r="AP32">
            <v>50.027808938287862</v>
          </cell>
          <cell r="AQ32">
            <v>50.332446639553247</v>
          </cell>
          <cell r="AR32">
            <v>49.926263037866072</v>
          </cell>
          <cell r="AS32">
            <v>50.433992539975044</v>
          </cell>
          <cell r="AT32">
            <v>49.824717137444274</v>
          </cell>
        </row>
        <row r="33">
          <cell r="AM33">
            <v>27</v>
          </cell>
          <cell r="AN33">
            <v>50.129354838709659</v>
          </cell>
          <cell r="AO33">
            <v>50.230900739131457</v>
          </cell>
          <cell r="AP33">
            <v>50.027808938287862</v>
          </cell>
          <cell r="AQ33">
            <v>50.332446639553247</v>
          </cell>
          <cell r="AR33">
            <v>49.926263037866072</v>
          </cell>
          <cell r="AS33">
            <v>50.433992539975044</v>
          </cell>
          <cell r="AT33">
            <v>49.824717137444274</v>
          </cell>
        </row>
        <row r="34">
          <cell r="AM34">
            <v>28</v>
          </cell>
          <cell r="AN34">
            <v>50.129354838709659</v>
          </cell>
          <cell r="AO34">
            <v>50.230900739131457</v>
          </cell>
          <cell r="AP34">
            <v>50.027808938287862</v>
          </cell>
          <cell r="AQ34">
            <v>50.332446639553247</v>
          </cell>
          <cell r="AR34">
            <v>49.926263037866072</v>
          </cell>
          <cell r="AS34">
            <v>50.433992539975044</v>
          </cell>
          <cell r="AT34">
            <v>49.824717137444274</v>
          </cell>
        </row>
        <row r="35">
          <cell r="AM35">
            <v>29</v>
          </cell>
          <cell r="AN35">
            <v>50.129354838709659</v>
          </cell>
          <cell r="AO35">
            <v>50.230900739131457</v>
          </cell>
          <cell r="AP35">
            <v>50.027808938287862</v>
          </cell>
          <cell r="AQ35">
            <v>50.332446639553247</v>
          </cell>
          <cell r="AR35">
            <v>49.926263037866072</v>
          </cell>
          <cell r="AS35">
            <v>50.433992539975044</v>
          </cell>
          <cell r="AT35">
            <v>49.824717137444274</v>
          </cell>
        </row>
        <row r="36">
          <cell r="AM36">
            <v>30</v>
          </cell>
          <cell r="AN36">
            <v>50.129354838709659</v>
          </cell>
          <cell r="AO36">
            <v>50.230900739131457</v>
          </cell>
          <cell r="AP36">
            <v>50.027808938287862</v>
          </cell>
          <cell r="AQ36">
            <v>50.332446639553247</v>
          </cell>
          <cell r="AR36">
            <v>49.926263037866072</v>
          </cell>
          <cell r="AS36">
            <v>50.433992539975044</v>
          </cell>
          <cell r="AT36">
            <v>49.824717137444274</v>
          </cell>
        </row>
        <row r="37">
          <cell r="AM37">
            <v>31</v>
          </cell>
          <cell r="AN37">
            <v>50.129354838709659</v>
          </cell>
          <cell r="AO37">
            <v>50.230900739131457</v>
          </cell>
          <cell r="AP37">
            <v>50.027808938287862</v>
          </cell>
          <cell r="AQ37">
            <v>50.332446639553247</v>
          </cell>
          <cell r="AR37">
            <v>49.926263037866072</v>
          </cell>
          <cell r="AS37">
            <v>50.433992539975044</v>
          </cell>
          <cell r="AT37">
            <v>49.824717137444274</v>
          </cell>
        </row>
        <row r="38">
          <cell r="AM38">
            <v>32</v>
          </cell>
          <cell r="AN38">
            <v>50.129354838709659</v>
          </cell>
          <cell r="AO38">
            <v>50.230900739131457</v>
          </cell>
          <cell r="AP38">
            <v>50.027808938287862</v>
          </cell>
          <cell r="AQ38">
            <v>50.332446639553247</v>
          </cell>
          <cell r="AR38">
            <v>49.926263037866072</v>
          </cell>
          <cell r="AS38">
            <v>50.433992539975044</v>
          </cell>
          <cell r="AT38">
            <v>49.824717137444274</v>
          </cell>
        </row>
        <row r="39">
          <cell r="AM39">
            <v>33</v>
          </cell>
          <cell r="AN39">
            <v>50.129354838709659</v>
          </cell>
          <cell r="AO39">
            <v>50.230900739131457</v>
          </cell>
          <cell r="AP39">
            <v>50.027808938287862</v>
          </cell>
          <cell r="AQ39">
            <v>50.332446639553247</v>
          </cell>
          <cell r="AR39">
            <v>49.926263037866072</v>
          </cell>
          <cell r="AS39">
            <v>50.433992539975044</v>
          </cell>
          <cell r="AT39">
            <v>49.824717137444274</v>
          </cell>
        </row>
        <row r="40">
          <cell r="AM40">
            <v>34</v>
          </cell>
          <cell r="AN40">
            <v>50.129354838709659</v>
          </cell>
          <cell r="AO40">
            <v>50.230900739131457</v>
          </cell>
          <cell r="AP40">
            <v>50.027808938287862</v>
          </cell>
          <cell r="AQ40">
            <v>50.332446639553247</v>
          </cell>
          <cell r="AR40">
            <v>49.926263037866072</v>
          </cell>
          <cell r="AS40">
            <v>50.433992539975044</v>
          </cell>
          <cell r="AT40">
            <v>49.824717137444274</v>
          </cell>
        </row>
        <row r="41">
          <cell r="AM41">
            <v>35</v>
          </cell>
          <cell r="AN41">
            <v>50.129354838709659</v>
          </cell>
          <cell r="AO41">
            <v>50.230900739131457</v>
          </cell>
          <cell r="AP41">
            <v>50.027808938287862</v>
          </cell>
          <cell r="AQ41">
            <v>50.332446639553247</v>
          </cell>
          <cell r="AR41">
            <v>49.926263037866072</v>
          </cell>
          <cell r="AS41">
            <v>50.433992539975044</v>
          </cell>
          <cell r="AT41">
            <v>49.824717137444274</v>
          </cell>
        </row>
        <row r="42">
          <cell r="AM42">
            <v>36</v>
          </cell>
          <cell r="AN42">
            <v>50.129354838709659</v>
          </cell>
          <cell r="AO42">
            <v>50.230900739131457</v>
          </cell>
          <cell r="AP42">
            <v>50.027808938287862</v>
          </cell>
          <cell r="AQ42">
            <v>50.332446639553247</v>
          </cell>
          <cell r="AR42">
            <v>49.926263037866072</v>
          </cell>
          <cell r="AS42">
            <v>50.433992539975044</v>
          </cell>
          <cell r="AT42">
            <v>49.824717137444274</v>
          </cell>
        </row>
        <row r="43">
          <cell r="AM43">
            <v>37</v>
          </cell>
          <cell r="AN43">
            <v>50.129354838709659</v>
          </cell>
          <cell r="AO43">
            <v>50.230900739131457</v>
          </cell>
          <cell r="AP43">
            <v>50.027808938287862</v>
          </cell>
          <cell r="AQ43">
            <v>50.332446639553247</v>
          </cell>
          <cell r="AR43">
            <v>49.926263037866072</v>
          </cell>
          <cell r="AS43">
            <v>50.433992539975044</v>
          </cell>
          <cell r="AT43">
            <v>49.824717137444274</v>
          </cell>
        </row>
        <row r="44">
          <cell r="AM44">
            <v>38</v>
          </cell>
          <cell r="AN44">
            <v>50.129354838709659</v>
          </cell>
          <cell r="AO44">
            <v>50.230900739131457</v>
          </cell>
          <cell r="AP44">
            <v>50.027808938287862</v>
          </cell>
          <cell r="AQ44">
            <v>50.332446639553247</v>
          </cell>
          <cell r="AR44">
            <v>49.926263037866072</v>
          </cell>
          <cell r="AS44">
            <v>50.433992539975044</v>
          </cell>
          <cell r="AT44">
            <v>49.824717137444274</v>
          </cell>
        </row>
        <row r="45">
          <cell r="AM45">
            <v>39</v>
          </cell>
          <cell r="AN45">
            <v>50.129354838709659</v>
          </cell>
          <cell r="AO45">
            <v>50.230900739131457</v>
          </cell>
          <cell r="AP45">
            <v>50.027808938287862</v>
          </cell>
          <cell r="AQ45">
            <v>50.332446639553247</v>
          </cell>
          <cell r="AR45">
            <v>49.926263037866072</v>
          </cell>
          <cell r="AS45">
            <v>50.433992539975044</v>
          </cell>
          <cell r="AT45">
            <v>49.824717137444274</v>
          </cell>
        </row>
        <row r="46">
          <cell r="AM46">
            <v>40</v>
          </cell>
          <cell r="AN46">
            <v>50.129354838709659</v>
          </cell>
          <cell r="AO46">
            <v>50.230900739131457</v>
          </cell>
          <cell r="AP46">
            <v>50.027808938287862</v>
          </cell>
          <cell r="AQ46">
            <v>50.332446639553247</v>
          </cell>
          <cell r="AR46">
            <v>49.926263037866072</v>
          </cell>
          <cell r="AS46">
            <v>50.433992539975044</v>
          </cell>
          <cell r="AT46">
            <v>49.824717137444274</v>
          </cell>
        </row>
        <row r="47">
          <cell r="AM47">
            <v>41</v>
          </cell>
          <cell r="AN47">
            <v>50.129354838709659</v>
          </cell>
          <cell r="AO47">
            <v>50.230900739131457</v>
          </cell>
          <cell r="AP47">
            <v>50.027808938287862</v>
          </cell>
          <cell r="AQ47">
            <v>50.332446639553247</v>
          </cell>
          <cell r="AR47">
            <v>49.926263037866072</v>
          </cell>
          <cell r="AS47">
            <v>50.433992539975044</v>
          </cell>
          <cell r="AT47">
            <v>49.824717137444274</v>
          </cell>
        </row>
        <row r="48">
          <cell r="AM48">
            <v>42</v>
          </cell>
          <cell r="AN48">
            <v>50.129354838709659</v>
          </cell>
          <cell r="AO48">
            <v>50.230900739131457</v>
          </cell>
          <cell r="AP48">
            <v>50.027808938287862</v>
          </cell>
          <cell r="AQ48">
            <v>50.332446639553247</v>
          </cell>
          <cell r="AR48">
            <v>49.926263037866072</v>
          </cell>
          <cell r="AS48">
            <v>50.433992539975044</v>
          </cell>
          <cell r="AT48">
            <v>49.824717137444274</v>
          </cell>
        </row>
        <row r="49">
          <cell r="AM49">
            <v>43</v>
          </cell>
          <cell r="AN49">
            <v>50.129354838709659</v>
          </cell>
          <cell r="AO49">
            <v>50.230900739131457</v>
          </cell>
          <cell r="AP49">
            <v>50.027808938287862</v>
          </cell>
          <cell r="AQ49">
            <v>50.332446639553247</v>
          </cell>
          <cell r="AR49">
            <v>49.926263037866072</v>
          </cell>
          <cell r="AS49">
            <v>50.433992539975044</v>
          </cell>
          <cell r="AT49">
            <v>49.824717137444274</v>
          </cell>
        </row>
        <row r="50">
          <cell r="AM50">
            <v>44</v>
          </cell>
          <cell r="AN50">
            <v>50.129354838709659</v>
          </cell>
          <cell r="AO50">
            <v>50.230900739131457</v>
          </cell>
          <cell r="AP50">
            <v>50.027808938287862</v>
          </cell>
          <cell r="AQ50">
            <v>50.332446639553247</v>
          </cell>
          <cell r="AR50">
            <v>49.926263037866072</v>
          </cell>
          <cell r="AS50">
            <v>50.433992539975044</v>
          </cell>
          <cell r="AT50">
            <v>49.824717137444274</v>
          </cell>
        </row>
        <row r="51">
          <cell r="AM51">
            <v>45</v>
          </cell>
          <cell r="AN51">
            <v>50.129354838709659</v>
          </cell>
          <cell r="AO51">
            <v>50.230900739131457</v>
          </cell>
          <cell r="AP51">
            <v>50.027808938287862</v>
          </cell>
          <cell r="AQ51">
            <v>50.332446639553247</v>
          </cell>
          <cell r="AR51">
            <v>49.926263037866072</v>
          </cell>
          <cell r="AS51">
            <v>50.433992539975044</v>
          </cell>
          <cell r="AT51">
            <v>49.824717137444274</v>
          </cell>
        </row>
        <row r="52">
          <cell r="AM52">
            <v>46</v>
          </cell>
          <cell r="AN52">
            <v>50.129354838709659</v>
          </cell>
          <cell r="AO52">
            <v>50.230900739131457</v>
          </cell>
          <cell r="AP52">
            <v>50.027808938287862</v>
          </cell>
          <cell r="AQ52">
            <v>50.332446639553247</v>
          </cell>
          <cell r="AR52">
            <v>49.926263037866072</v>
          </cell>
          <cell r="AS52">
            <v>50.433992539975044</v>
          </cell>
          <cell r="AT52">
            <v>49.824717137444274</v>
          </cell>
        </row>
        <row r="53">
          <cell r="AM53">
            <v>47</v>
          </cell>
          <cell r="AN53">
            <v>50.129354838709659</v>
          </cell>
          <cell r="AO53">
            <v>50.230900739131457</v>
          </cell>
          <cell r="AP53">
            <v>50.027808938287862</v>
          </cell>
          <cell r="AQ53">
            <v>50.332446639553247</v>
          </cell>
          <cell r="AR53">
            <v>49.926263037866072</v>
          </cell>
          <cell r="AS53">
            <v>50.433992539975044</v>
          </cell>
          <cell r="AT53">
            <v>49.824717137444274</v>
          </cell>
        </row>
        <row r="54">
          <cell r="AM54">
            <v>48</v>
          </cell>
          <cell r="AN54">
            <v>50.129354838709659</v>
          </cell>
          <cell r="AO54">
            <v>50.230900739131457</v>
          </cell>
          <cell r="AP54">
            <v>50.027808938287862</v>
          </cell>
          <cell r="AQ54">
            <v>50.332446639553247</v>
          </cell>
          <cell r="AR54">
            <v>49.926263037866072</v>
          </cell>
          <cell r="AS54">
            <v>50.433992539975044</v>
          </cell>
          <cell r="AT54">
            <v>49.824717137444274</v>
          </cell>
        </row>
        <row r="55">
          <cell r="AM55">
            <v>49</v>
          </cell>
          <cell r="AN55">
            <v>50.129354838709659</v>
          </cell>
          <cell r="AO55">
            <v>50.230900739131457</v>
          </cell>
          <cell r="AP55">
            <v>50.027808938287862</v>
          </cell>
          <cell r="AQ55">
            <v>50.332446639553247</v>
          </cell>
          <cell r="AR55">
            <v>49.926263037866072</v>
          </cell>
          <cell r="AS55">
            <v>50.433992539975044</v>
          </cell>
          <cell r="AT55">
            <v>49.824717137444274</v>
          </cell>
        </row>
        <row r="56">
          <cell r="AM56">
            <v>50</v>
          </cell>
          <cell r="AN56">
            <v>50.129354838709659</v>
          </cell>
          <cell r="AO56">
            <v>50.230900739131457</v>
          </cell>
          <cell r="AP56">
            <v>50.027808938287862</v>
          </cell>
          <cell r="AQ56">
            <v>50.332446639553247</v>
          </cell>
          <cell r="AR56">
            <v>49.926263037866072</v>
          </cell>
          <cell r="AS56">
            <v>50.433992539975044</v>
          </cell>
          <cell r="AT56">
            <v>49.824717137444274</v>
          </cell>
        </row>
        <row r="57">
          <cell r="AM57">
            <v>51</v>
          </cell>
          <cell r="AN57">
            <v>50.129354838709659</v>
          </cell>
          <cell r="AO57">
            <v>50.230900739131457</v>
          </cell>
          <cell r="AP57">
            <v>50.027808938287862</v>
          </cell>
          <cell r="AQ57">
            <v>50.332446639553247</v>
          </cell>
          <cell r="AR57">
            <v>49.926263037866072</v>
          </cell>
          <cell r="AS57">
            <v>50.433992539975044</v>
          </cell>
          <cell r="AT57">
            <v>49.824717137444274</v>
          </cell>
        </row>
        <row r="58">
          <cell r="AM58">
            <v>52</v>
          </cell>
          <cell r="AN58">
            <v>50.129354838709659</v>
          </cell>
          <cell r="AO58">
            <v>50.230900739131457</v>
          </cell>
          <cell r="AP58">
            <v>50.027808938287862</v>
          </cell>
          <cell r="AQ58">
            <v>50.332446639553247</v>
          </cell>
          <cell r="AR58">
            <v>49.926263037866072</v>
          </cell>
          <cell r="AS58">
            <v>50.433992539975044</v>
          </cell>
          <cell r="AT58">
            <v>49.824717137444274</v>
          </cell>
        </row>
        <row r="59">
          <cell r="AM59">
            <v>53</v>
          </cell>
          <cell r="AN59">
            <v>50.129354838709659</v>
          </cell>
          <cell r="AO59">
            <v>50.230900739131457</v>
          </cell>
          <cell r="AP59">
            <v>50.027808938287862</v>
          </cell>
          <cell r="AQ59">
            <v>50.332446639553247</v>
          </cell>
          <cell r="AR59">
            <v>49.926263037866072</v>
          </cell>
          <cell r="AS59">
            <v>50.433992539975044</v>
          </cell>
          <cell r="AT59">
            <v>49.824717137444274</v>
          </cell>
        </row>
        <row r="60">
          <cell r="AM60">
            <v>54</v>
          </cell>
          <cell r="AN60">
            <v>50.129354838709659</v>
          </cell>
          <cell r="AO60">
            <v>50.230900739131457</v>
          </cell>
          <cell r="AP60">
            <v>50.027808938287862</v>
          </cell>
          <cell r="AQ60">
            <v>50.332446639553247</v>
          </cell>
          <cell r="AR60">
            <v>49.926263037866072</v>
          </cell>
          <cell r="AS60">
            <v>50.433992539975044</v>
          </cell>
          <cell r="AT60">
            <v>49.824717137444274</v>
          </cell>
        </row>
        <row r="61">
          <cell r="AM61">
            <v>55</v>
          </cell>
          <cell r="AN61">
            <v>50.129354838709659</v>
          </cell>
          <cell r="AO61">
            <v>50.230900739131457</v>
          </cell>
          <cell r="AP61">
            <v>50.027808938287862</v>
          </cell>
          <cell r="AQ61">
            <v>50.332446639553247</v>
          </cell>
          <cell r="AR61">
            <v>49.926263037866072</v>
          </cell>
          <cell r="AS61">
            <v>50.433992539975044</v>
          </cell>
          <cell r="AT61">
            <v>49.824717137444274</v>
          </cell>
        </row>
        <row r="62">
          <cell r="AM62">
            <v>56</v>
          </cell>
          <cell r="AN62">
            <v>50.129354838709659</v>
          </cell>
          <cell r="AO62">
            <v>50.230900739131457</v>
          </cell>
          <cell r="AP62">
            <v>50.027808938287862</v>
          </cell>
          <cell r="AQ62">
            <v>50.332446639553247</v>
          </cell>
          <cell r="AR62">
            <v>49.926263037866072</v>
          </cell>
          <cell r="AS62">
            <v>50.433992539975044</v>
          </cell>
          <cell r="AT62">
            <v>49.824717137444274</v>
          </cell>
        </row>
        <row r="63">
          <cell r="AM63">
            <v>57</v>
          </cell>
          <cell r="AN63">
            <v>50.129354838709659</v>
          </cell>
          <cell r="AO63">
            <v>50.230900739131457</v>
          </cell>
          <cell r="AP63">
            <v>50.027808938287862</v>
          </cell>
          <cell r="AQ63">
            <v>50.332446639553247</v>
          </cell>
          <cell r="AR63">
            <v>49.926263037866072</v>
          </cell>
          <cell r="AS63">
            <v>50.433992539975044</v>
          </cell>
          <cell r="AT63">
            <v>49.824717137444274</v>
          </cell>
        </row>
        <row r="64">
          <cell r="AM64">
            <v>58</v>
          </cell>
          <cell r="AN64">
            <v>50.129354838709659</v>
          </cell>
          <cell r="AO64">
            <v>50.230900739131457</v>
          </cell>
          <cell r="AP64">
            <v>50.027808938287862</v>
          </cell>
          <cell r="AQ64">
            <v>50.332446639553247</v>
          </cell>
          <cell r="AR64">
            <v>49.926263037866072</v>
          </cell>
          <cell r="AS64">
            <v>50.433992539975044</v>
          </cell>
          <cell r="AT64">
            <v>49.824717137444274</v>
          </cell>
        </row>
        <row r="65">
          <cell r="AM65">
            <v>59</v>
          </cell>
          <cell r="AN65">
            <v>50.129354838709659</v>
          </cell>
          <cell r="AO65">
            <v>50.230900739131457</v>
          </cell>
          <cell r="AP65">
            <v>50.027808938287862</v>
          </cell>
          <cell r="AQ65">
            <v>50.332446639553247</v>
          </cell>
          <cell r="AR65">
            <v>49.926263037866072</v>
          </cell>
          <cell r="AS65">
            <v>50.433992539975044</v>
          </cell>
          <cell r="AT65">
            <v>49.824717137444274</v>
          </cell>
        </row>
        <row r="66">
          <cell r="AM66">
            <v>60</v>
          </cell>
          <cell r="AN66">
            <v>50.129354838709659</v>
          </cell>
          <cell r="AO66">
            <v>50.230900739131457</v>
          </cell>
          <cell r="AP66">
            <v>50.027808938287862</v>
          </cell>
          <cell r="AQ66">
            <v>50.332446639553247</v>
          </cell>
          <cell r="AR66">
            <v>49.926263037866072</v>
          </cell>
          <cell r="AS66">
            <v>50.433992539975044</v>
          </cell>
          <cell r="AT66">
            <v>49.824717137444274</v>
          </cell>
        </row>
        <row r="67">
          <cell r="AM67">
            <v>61</v>
          </cell>
          <cell r="AN67">
            <v>50.129354838709659</v>
          </cell>
          <cell r="AO67">
            <v>50.230900739131457</v>
          </cell>
          <cell r="AP67">
            <v>50.027808938287862</v>
          </cell>
          <cell r="AQ67">
            <v>50.332446639553247</v>
          </cell>
          <cell r="AR67">
            <v>49.926263037866072</v>
          </cell>
          <cell r="AS67">
            <v>50.433992539975044</v>
          </cell>
          <cell r="AT67">
            <v>49.824717137444274</v>
          </cell>
        </row>
        <row r="68">
          <cell r="AM68">
            <v>62</v>
          </cell>
          <cell r="AN68">
            <v>50.129354838709659</v>
          </cell>
          <cell r="AO68">
            <v>50.230900739131457</v>
          </cell>
          <cell r="AP68">
            <v>50.027808938287862</v>
          </cell>
          <cell r="AQ68">
            <v>50.332446639553247</v>
          </cell>
          <cell r="AR68">
            <v>49.926263037866072</v>
          </cell>
          <cell r="AS68">
            <v>50.433992539975044</v>
          </cell>
          <cell r="AT68">
            <v>49.824717137444274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1"/>
  <sheetViews>
    <sheetView tabSelected="1" view="pageBreakPreview" zoomScale="78" zoomScaleNormal="100" zoomScaleSheetLayoutView="78" workbookViewId="0">
      <selection activeCell="AX22" sqref="AX22"/>
    </sheetView>
  </sheetViews>
  <sheetFormatPr baseColWidth="10" defaultRowHeight="12.75" x14ac:dyDescent="0.2"/>
  <cols>
    <col min="1" max="1" width="9.28515625" style="27" customWidth="1"/>
    <col min="2" max="18" width="3.85546875" style="27" customWidth="1"/>
    <col min="19" max="19" width="3.85546875" style="28" customWidth="1"/>
    <col min="20" max="20" width="3.85546875" style="27" customWidth="1"/>
    <col min="21" max="21" width="4.5703125" style="27" customWidth="1"/>
    <col min="22" max="22" width="3.140625" style="27" customWidth="1"/>
    <col min="23" max="32" width="3.85546875" style="27" customWidth="1"/>
    <col min="33" max="33" width="6" style="27" customWidth="1"/>
    <col min="34" max="36" width="5.28515625" style="27" customWidth="1"/>
    <col min="37" max="37" width="5.7109375" style="27" customWidth="1"/>
    <col min="38" max="38" width="7" style="27" customWidth="1"/>
    <col min="39" max="39" width="7" style="27" hidden="1" customWidth="1"/>
    <col min="40" max="46" width="7.7109375" style="27" hidden="1" customWidth="1"/>
    <col min="47" max="48" width="0" style="27" hidden="1" customWidth="1"/>
    <col min="49" max="16384" width="11.42578125" style="27"/>
  </cols>
  <sheetData>
    <row r="1" spans="1:46" ht="16.5" customHeight="1" x14ac:dyDescent="0.2">
      <c r="A1" s="187"/>
      <c r="B1" s="188"/>
      <c r="C1" s="188"/>
      <c r="D1" s="188"/>
      <c r="E1" s="189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8"/>
      <c r="AD1" s="188"/>
      <c r="AE1" s="188"/>
      <c r="AF1" s="188"/>
      <c r="AG1" s="188"/>
      <c r="AH1" s="188"/>
      <c r="AI1" s="188"/>
      <c r="AJ1" s="189"/>
    </row>
    <row r="2" spans="1:46" ht="16.5" customHeight="1" x14ac:dyDescent="0.2">
      <c r="A2" s="190"/>
      <c r="B2" s="191"/>
      <c r="C2" s="191"/>
      <c r="D2" s="191"/>
      <c r="E2" s="192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1"/>
      <c r="AD2" s="191"/>
      <c r="AE2" s="191"/>
      <c r="AF2" s="191"/>
      <c r="AG2" s="191"/>
      <c r="AH2" s="191"/>
      <c r="AI2" s="191"/>
      <c r="AJ2" s="192"/>
    </row>
    <row r="3" spans="1:46" ht="16.5" customHeight="1" thickBot="1" x14ac:dyDescent="0.25">
      <c r="A3" s="190"/>
      <c r="B3" s="191"/>
      <c r="C3" s="191"/>
      <c r="D3" s="191"/>
      <c r="E3" s="192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94"/>
    </row>
    <row r="4" spans="1:46" ht="21" customHeight="1" thickBot="1" x14ac:dyDescent="0.25">
      <c r="A4" s="190"/>
      <c r="B4" s="191"/>
      <c r="C4" s="191"/>
      <c r="D4" s="191"/>
      <c r="E4" s="192"/>
      <c r="F4" s="212" t="s">
        <v>28</v>
      </c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3"/>
      <c r="T4" s="213"/>
      <c r="U4" s="213"/>
      <c r="V4" s="213"/>
      <c r="W4" s="213"/>
      <c r="X4" s="213"/>
      <c r="Y4" s="213"/>
      <c r="Z4" s="213"/>
      <c r="AA4" s="213"/>
      <c r="AB4" s="213"/>
      <c r="AC4" s="213"/>
      <c r="AD4" s="213"/>
      <c r="AE4" s="213"/>
      <c r="AF4" s="213"/>
      <c r="AG4" s="213"/>
      <c r="AH4" s="213"/>
      <c r="AI4" s="213"/>
      <c r="AJ4" s="214"/>
    </row>
    <row r="5" spans="1:46" ht="21" customHeight="1" thickBot="1" x14ac:dyDescent="0.25">
      <c r="A5" s="193"/>
      <c r="B5" s="125"/>
      <c r="C5" s="125"/>
      <c r="D5" s="125"/>
      <c r="E5" s="125"/>
      <c r="F5" s="205" t="s">
        <v>65</v>
      </c>
      <c r="G5" s="206"/>
      <c r="H5" s="206"/>
      <c r="I5" s="206"/>
      <c r="J5" s="206"/>
      <c r="K5" s="206"/>
      <c r="L5" s="206"/>
      <c r="M5" s="206"/>
      <c r="N5" s="206"/>
      <c r="O5" s="207"/>
      <c r="P5" s="202" t="s">
        <v>19</v>
      </c>
      <c r="Q5" s="203"/>
      <c r="R5" s="203"/>
      <c r="S5" s="203"/>
      <c r="T5" s="203"/>
      <c r="U5" s="203"/>
      <c r="V5" s="203"/>
      <c r="W5" s="204"/>
      <c r="X5" s="202" t="s">
        <v>66</v>
      </c>
      <c r="Y5" s="203"/>
      <c r="Z5" s="203"/>
      <c r="AA5" s="203"/>
      <c r="AB5" s="203"/>
      <c r="AC5" s="203"/>
      <c r="AD5" s="203"/>
      <c r="AE5" s="204"/>
      <c r="AF5" s="196" t="s">
        <v>18</v>
      </c>
      <c r="AG5" s="197"/>
      <c r="AH5" s="197"/>
      <c r="AI5" s="197"/>
      <c r="AJ5" s="198"/>
      <c r="AM5" s="1"/>
      <c r="AN5" s="2" t="s">
        <v>0</v>
      </c>
      <c r="AO5" s="3" t="s">
        <v>1</v>
      </c>
      <c r="AP5" s="3" t="s">
        <v>2</v>
      </c>
      <c r="AQ5" s="3" t="s">
        <v>3</v>
      </c>
      <c r="AR5" s="3" t="s">
        <v>4</v>
      </c>
      <c r="AS5" s="3" t="s">
        <v>5</v>
      </c>
      <c r="AT5" s="4" t="s">
        <v>6</v>
      </c>
    </row>
    <row r="6" spans="1:46" ht="9" customHeight="1" thickBot="1" x14ac:dyDescent="0.25">
      <c r="AM6" s="5"/>
      <c r="AN6" s="6"/>
      <c r="AO6" s="6"/>
      <c r="AP6" s="6"/>
      <c r="AQ6" s="6"/>
      <c r="AR6" s="6"/>
      <c r="AS6" s="6"/>
      <c r="AT6" s="7"/>
    </row>
    <row r="7" spans="1:46" ht="15.75" customHeight="1" x14ac:dyDescent="0.2">
      <c r="A7" s="40" t="s">
        <v>21</v>
      </c>
      <c r="B7" s="178"/>
      <c r="C7" s="178"/>
      <c r="D7" s="178"/>
      <c r="E7" s="178"/>
      <c r="F7" s="178"/>
      <c r="G7" s="178"/>
      <c r="H7" s="178"/>
      <c r="I7" s="178"/>
      <c r="K7" s="16"/>
      <c r="L7" s="16"/>
      <c r="M7" s="179" t="s">
        <v>22</v>
      </c>
      <c r="N7" s="179"/>
      <c r="O7" s="178"/>
      <c r="P7" s="178"/>
      <c r="Q7" s="178"/>
      <c r="S7" s="16"/>
      <c r="T7" s="16"/>
      <c r="U7" s="180"/>
      <c r="V7" s="180"/>
      <c r="W7" s="180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M7" s="1"/>
      <c r="AN7" s="8"/>
      <c r="AO7" s="9"/>
      <c r="AP7" s="9"/>
      <c r="AQ7" s="2"/>
      <c r="AR7" s="2"/>
      <c r="AS7" s="10"/>
      <c r="AT7" s="11"/>
    </row>
    <row r="8" spans="1:46" s="29" customFormat="1" ht="6.75" customHeight="1" thickBot="1" x14ac:dyDescent="0.25">
      <c r="A8" s="41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R8" s="68"/>
      <c r="S8" s="16"/>
      <c r="T8" s="16"/>
      <c r="AM8" s="6"/>
      <c r="AN8" s="12"/>
      <c r="AO8" s="13"/>
      <c r="AP8" s="13"/>
      <c r="AQ8" s="6"/>
      <c r="AR8" s="6"/>
      <c r="AS8" s="14"/>
      <c r="AT8" s="14"/>
    </row>
    <row r="9" spans="1:46" ht="21" customHeight="1" x14ac:dyDescent="0.2">
      <c r="A9" s="40" t="s">
        <v>23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6"/>
      <c r="M9" s="16"/>
      <c r="N9" s="179" t="s">
        <v>24</v>
      </c>
      <c r="O9" s="179"/>
      <c r="P9" s="179"/>
      <c r="Q9" s="179"/>
      <c r="R9" s="179"/>
      <c r="S9" s="178"/>
      <c r="T9" s="178"/>
      <c r="U9" s="178"/>
      <c r="V9" s="178"/>
      <c r="W9" s="178"/>
      <c r="X9" s="178"/>
      <c r="Y9" s="178"/>
      <c r="Z9" s="178"/>
      <c r="AA9" s="178"/>
      <c r="AB9" s="178"/>
      <c r="AC9" s="178"/>
      <c r="AD9" s="178"/>
      <c r="AE9" s="178"/>
      <c r="AF9" s="29"/>
      <c r="AG9" s="181" t="s">
        <v>8</v>
      </c>
      <c r="AH9" s="182"/>
      <c r="AI9" s="182"/>
      <c r="AJ9" s="183"/>
      <c r="AM9" s="5">
        <v>1</v>
      </c>
      <c r="AN9" s="12">
        <f t="shared" ref="AN9:AN41" si="0">$AI$17</f>
        <v>50.129354838709659</v>
      </c>
      <c r="AO9" s="13">
        <f>$AI$23</f>
        <v>8.3146666666666675</v>
      </c>
      <c r="AP9" s="13">
        <f>$AI$24</f>
        <v>6.6853333333333333</v>
      </c>
      <c r="AQ9" s="6">
        <f t="shared" ref="AQ9:AQ41" si="1">$AI$21</f>
        <v>9.1293333333333351</v>
      </c>
      <c r="AR9" s="6">
        <f t="shared" ref="AR9:AR41" si="2">$AI$22</f>
        <v>5.8706666666666667</v>
      </c>
      <c r="AS9" s="14">
        <f t="shared" ref="AS9:AS41" si="3">$AI$19</f>
        <v>10.094000000000001</v>
      </c>
      <c r="AT9" s="15">
        <f t="shared" ref="AT9:AT41" si="4">$AI$20</f>
        <v>5.2060000000000004</v>
      </c>
    </row>
    <row r="10" spans="1:46" ht="9" customHeight="1" x14ac:dyDescent="0.2">
      <c r="A10" s="40"/>
      <c r="B10" s="29"/>
      <c r="C10" s="31"/>
      <c r="D10" s="31"/>
      <c r="E10" s="31"/>
      <c r="F10" s="31"/>
      <c r="G10" s="31"/>
      <c r="H10" s="31"/>
      <c r="I10" s="31"/>
      <c r="J10" s="31"/>
      <c r="K10" s="31"/>
      <c r="L10" s="29"/>
      <c r="M10" s="29"/>
      <c r="N10" s="29"/>
      <c r="O10" s="29"/>
      <c r="P10" s="29"/>
      <c r="Q10" s="40"/>
      <c r="R10" s="29"/>
      <c r="S10" s="30"/>
      <c r="T10" s="29"/>
      <c r="U10" s="29"/>
      <c r="V10" s="29"/>
      <c r="W10" s="29"/>
      <c r="X10" s="29"/>
      <c r="Y10" s="29"/>
      <c r="Z10" s="40"/>
      <c r="AA10" s="29"/>
      <c r="AB10" s="29"/>
      <c r="AC10" s="29"/>
      <c r="AD10" s="29"/>
      <c r="AE10" s="29"/>
      <c r="AF10" s="29"/>
      <c r="AG10" s="184"/>
      <c r="AH10" s="185"/>
      <c r="AI10" s="185"/>
      <c r="AJ10" s="186"/>
      <c r="AM10" s="5">
        <v>2</v>
      </c>
      <c r="AN10" s="12">
        <f t="shared" si="0"/>
        <v>50.129354838709659</v>
      </c>
      <c r="AO10" s="13">
        <f t="shared" ref="AO10:AO41" si="5">$AI$23</f>
        <v>8.3146666666666675</v>
      </c>
      <c r="AP10" s="13">
        <f t="shared" ref="AP10:AP41" si="6">$AI$24</f>
        <v>6.6853333333333333</v>
      </c>
      <c r="AQ10" s="6">
        <f t="shared" si="1"/>
        <v>9.1293333333333351</v>
      </c>
      <c r="AR10" s="6">
        <f t="shared" si="2"/>
        <v>5.8706666666666667</v>
      </c>
      <c r="AS10" s="14">
        <f t="shared" si="3"/>
        <v>10.094000000000001</v>
      </c>
      <c r="AT10" s="15">
        <f t="shared" si="4"/>
        <v>5.2060000000000004</v>
      </c>
    </row>
    <row r="11" spans="1:46" ht="15.75" customHeight="1" x14ac:dyDescent="0.2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30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42" t="s">
        <v>9</v>
      </c>
      <c r="AH11" s="31"/>
      <c r="AI11" s="167">
        <f>COUNT(B36:AF36)</f>
        <v>0</v>
      </c>
      <c r="AJ11" s="168"/>
      <c r="AM11" s="5">
        <v>3</v>
      </c>
      <c r="AN11" s="12">
        <f t="shared" si="0"/>
        <v>50.129354838709659</v>
      </c>
      <c r="AO11" s="13">
        <f t="shared" si="5"/>
        <v>8.3146666666666675</v>
      </c>
      <c r="AP11" s="13">
        <f t="shared" si="6"/>
        <v>6.6853333333333333</v>
      </c>
      <c r="AQ11" s="6">
        <f t="shared" si="1"/>
        <v>9.1293333333333351</v>
      </c>
      <c r="AR11" s="6">
        <f t="shared" si="2"/>
        <v>5.8706666666666667</v>
      </c>
      <c r="AS11" s="14">
        <f t="shared" si="3"/>
        <v>10.094000000000001</v>
      </c>
      <c r="AT11" s="15">
        <f t="shared" si="4"/>
        <v>5.2060000000000004</v>
      </c>
    </row>
    <row r="12" spans="1:46" ht="15.75" customHeight="1" x14ac:dyDescent="0.2">
      <c r="A12" s="32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30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G12" s="43"/>
      <c r="AH12" s="29"/>
      <c r="AI12" s="126" t="e">
        <f>AVERAGE(B36:AF36)</f>
        <v>#DIV/0!</v>
      </c>
      <c r="AJ12" s="127"/>
      <c r="AM12" s="5">
        <v>4</v>
      </c>
      <c r="AN12" s="12">
        <f t="shared" si="0"/>
        <v>50.129354838709659</v>
      </c>
      <c r="AO12" s="13">
        <f t="shared" si="5"/>
        <v>8.3146666666666675</v>
      </c>
      <c r="AP12" s="13">
        <f t="shared" si="6"/>
        <v>6.6853333333333333</v>
      </c>
      <c r="AQ12" s="6">
        <f t="shared" si="1"/>
        <v>9.1293333333333351</v>
      </c>
      <c r="AR12" s="6">
        <f t="shared" si="2"/>
        <v>5.8706666666666667</v>
      </c>
      <c r="AS12" s="14">
        <f t="shared" si="3"/>
        <v>10.094000000000001</v>
      </c>
      <c r="AT12" s="15">
        <f t="shared" si="4"/>
        <v>5.2060000000000004</v>
      </c>
    </row>
    <row r="13" spans="1:46" ht="13.5" customHeight="1" thickBot="1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30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G13" s="43" t="s">
        <v>64</v>
      </c>
      <c r="AH13" s="29"/>
      <c r="AI13" s="169" t="e">
        <f>STDEV(B36:AF36)</f>
        <v>#DIV/0!</v>
      </c>
      <c r="AJ13" s="170"/>
      <c r="AM13" s="5">
        <v>5</v>
      </c>
      <c r="AN13" s="12">
        <f t="shared" si="0"/>
        <v>50.129354838709659</v>
      </c>
      <c r="AO13" s="13">
        <f t="shared" si="5"/>
        <v>8.3146666666666675</v>
      </c>
      <c r="AP13" s="13">
        <f t="shared" si="6"/>
        <v>6.6853333333333333</v>
      </c>
      <c r="AQ13" s="6">
        <f t="shared" si="1"/>
        <v>9.1293333333333351</v>
      </c>
      <c r="AR13" s="6">
        <f t="shared" si="2"/>
        <v>5.8706666666666667</v>
      </c>
      <c r="AS13" s="14">
        <f t="shared" si="3"/>
        <v>10.094000000000001</v>
      </c>
      <c r="AT13" s="15">
        <f t="shared" si="4"/>
        <v>5.2060000000000004</v>
      </c>
    </row>
    <row r="14" spans="1:46" ht="13.5" customHeight="1" x14ac:dyDescent="0.2">
      <c r="A14" s="36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30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G14" s="171" t="s">
        <v>11</v>
      </c>
      <c r="AH14" s="172"/>
      <c r="AI14" s="172"/>
      <c r="AJ14" s="173"/>
      <c r="AM14" s="5">
        <v>6</v>
      </c>
      <c r="AN14" s="12">
        <f t="shared" si="0"/>
        <v>50.129354838709659</v>
      </c>
      <c r="AO14" s="13">
        <f t="shared" si="5"/>
        <v>8.3146666666666675</v>
      </c>
      <c r="AP14" s="13">
        <f t="shared" si="6"/>
        <v>6.6853333333333333</v>
      </c>
      <c r="AQ14" s="6">
        <f t="shared" si="1"/>
        <v>9.1293333333333351</v>
      </c>
      <c r="AR14" s="6">
        <f t="shared" si="2"/>
        <v>5.8706666666666667</v>
      </c>
      <c r="AS14" s="14">
        <f t="shared" si="3"/>
        <v>10.094000000000001</v>
      </c>
      <c r="AT14" s="15">
        <f t="shared" si="4"/>
        <v>5.2060000000000004</v>
      </c>
    </row>
    <row r="15" spans="1:46" ht="13.5" customHeight="1" x14ac:dyDescent="0.2">
      <c r="A15" s="177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30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G15" s="174"/>
      <c r="AH15" s="175"/>
      <c r="AI15" s="175"/>
      <c r="AJ15" s="176"/>
      <c r="AM15" s="5">
        <v>7</v>
      </c>
      <c r="AN15" s="12">
        <f t="shared" si="0"/>
        <v>50.129354838709659</v>
      </c>
      <c r="AO15" s="13">
        <f t="shared" si="5"/>
        <v>8.3146666666666675</v>
      </c>
      <c r="AP15" s="13">
        <f t="shared" si="6"/>
        <v>6.6853333333333333</v>
      </c>
      <c r="AQ15" s="6">
        <f t="shared" si="1"/>
        <v>9.1293333333333351</v>
      </c>
      <c r="AR15" s="6">
        <f t="shared" si="2"/>
        <v>5.8706666666666667</v>
      </c>
      <c r="AS15" s="14">
        <f t="shared" si="3"/>
        <v>10.094000000000001</v>
      </c>
      <c r="AT15" s="15">
        <f t="shared" si="4"/>
        <v>5.2060000000000004</v>
      </c>
    </row>
    <row r="16" spans="1:46" ht="13.5" customHeight="1" x14ac:dyDescent="0.2">
      <c r="A16" s="177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30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16"/>
      <c r="AG16" s="44" t="s">
        <v>9</v>
      </c>
      <c r="AH16" s="17"/>
      <c r="AI16" s="167">
        <f>COUNT(B36:AF36)</f>
        <v>0</v>
      </c>
      <c r="AJ16" s="168"/>
      <c r="AM16" s="5">
        <v>8</v>
      </c>
      <c r="AN16" s="12">
        <f t="shared" si="0"/>
        <v>50.129354838709659</v>
      </c>
      <c r="AO16" s="13">
        <f t="shared" si="5"/>
        <v>8.3146666666666675</v>
      </c>
      <c r="AP16" s="13">
        <f t="shared" si="6"/>
        <v>6.6853333333333333</v>
      </c>
      <c r="AQ16" s="6">
        <f t="shared" si="1"/>
        <v>9.1293333333333351</v>
      </c>
      <c r="AR16" s="6">
        <f t="shared" si="2"/>
        <v>5.8706666666666667</v>
      </c>
      <c r="AS16" s="14">
        <f t="shared" si="3"/>
        <v>10.094000000000001</v>
      </c>
      <c r="AT16" s="15">
        <f t="shared" si="4"/>
        <v>5.2060000000000004</v>
      </c>
    </row>
    <row r="17" spans="1:46" ht="13.5" customHeight="1" x14ac:dyDescent="0.2">
      <c r="A17" s="36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30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G17" s="45"/>
      <c r="AH17" s="18"/>
      <c r="AI17" s="161">
        <v>50.129354838709659</v>
      </c>
      <c r="AJ17" s="162"/>
      <c r="AM17" s="5">
        <v>9</v>
      </c>
      <c r="AN17" s="12">
        <f t="shared" si="0"/>
        <v>50.129354838709659</v>
      </c>
      <c r="AO17" s="13">
        <f t="shared" si="5"/>
        <v>8.3146666666666675</v>
      </c>
      <c r="AP17" s="13">
        <f t="shared" si="6"/>
        <v>6.6853333333333333</v>
      </c>
      <c r="AQ17" s="6">
        <f t="shared" si="1"/>
        <v>9.1293333333333351</v>
      </c>
      <c r="AR17" s="6">
        <f t="shared" si="2"/>
        <v>5.8706666666666667</v>
      </c>
      <c r="AS17" s="14">
        <f t="shared" si="3"/>
        <v>10.094000000000001</v>
      </c>
      <c r="AT17" s="15">
        <f t="shared" si="4"/>
        <v>5.2060000000000004</v>
      </c>
    </row>
    <row r="18" spans="1:46" ht="13.5" customHeight="1" x14ac:dyDescent="0.2">
      <c r="A18" s="36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30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19"/>
      <c r="AG18" s="46" t="s">
        <v>10</v>
      </c>
      <c r="AH18" s="20"/>
      <c r="AI18" s="163">
        <v>0.10154590042179443</v>
      </c>
      <c r="AJ18" s="164"/>
      <c r="AM18" s="5">
        <v>10</v>
      </c>
      <c r="AN18" s="12">
        <f t="shared" si="0"/>
        <v>50.129354838709659</v>
      </c>
      <c r="AO18" s="13">
        <f t="shared" si="5"/>
        <v>8.3146666666666675</v>
      </c>
      <c r="AP18" s="13">
        <f t="shared" si="6"/>
        <v>6.6853333333333333</v>
      </c>
      <c r="AQ18" s="6">
        <f t="shared" si="1"/>
        <v>9.1293333333333351</v>
      </c>
      <c r="AR18" s="6">
        <f t="shared" si="2"/>
        <v>5.8706666666666667</v>
      </c>
      <c r="AS18" s="14">
        <f t="shared" si="3"/>
        <v>10.094000000000001</v>
      </c>
      <c r="AT18" s="15">
        <f t="shared" si="4"/>
        <v>5.2060000000000004</v>
      </c>
    </row>
    <row r="19" spans="1:46" ht="13.5" customHeight="1" x14ac:dyDescent="0.2">
      <c r="A19" s="36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30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G19" s="42"/>
      <c r="AH19" s="31"/>
      <c r="AI19" s="165">
        <v>10.094000000000001</v>
      </c>
      <c r="AJ19" s="166"/>
      <c r="AM19" s="5">
        <v>11</v>
      </c>
      <c r="AN19" s="12">
        <f t="shared" si="0"/>
        <v>50.129354838709659</v>
      </c>
      <c r="AO19" s="13">
        <f t="shared" si="5"/>
        <v>8.3146666666666675</v>
      </c>
      <c r="AP19" s="13">
        <f t="shared" si="6"/>
        <v>6.6853333333333333</v>
      </c>
      <c r="AQ19" s="6">
        <f t="shared" si="1"/>
        <v>9.1293333333333351</v>
      </c>
      <c r="AR19" s="6">
        <f t="shared" si="2"/>
        <v>5.8706666666666667</v>
      </c>
      <c r="AS19" s="14">
        <f t="shared" si="3"/>
        <v>10.094000000000001</v>
      </c>
      <c r="AT19" s="15">
        <f t="shared" si="4"/>
        <v>5.2060000000000004</v>
      </c>
    </row>
    <row r="20" spans="1:46" ht="13.5" customHeight="1" x14ac:dyDescent="0.2">
      <c r="A20" s="36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30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G20" s="47"/>
      <c r="AH20" s="29"/>
      <c r="AI20" s="126">
        <v>5.2060000000000004</v>
      </c>
      <c r="AJ20" s="127"/>
      <c r="AM20" s="5">
        <v>12</v>
      </c>
      <c r="AN20" s="12">
        <f t="shared" si="0"/>
        <v>50.129354838709659</v>
      </c>
      <c r="AO20" s="13">
        <f t="shared" si="5"/>
        <v>8.3146666666666675</v>
      </c>
      <c r="AP20" s="13">
        <f t="shared" si="6"/>
        <v>6.6853333333333333</v>
      </c>
      <c r="AQ20" s="6">
        <f t="shared" si="1"/>
        <v>9.1293333333333351</v>
      </c>
      <c r="AR20" s="6">
        <f t="shared" si="2"/>
        <v>5.8706666666666667</v>
      </c>
      <c r="AS20" s="14">
        <f t="shared" si="3"/>
        <v>10.094000000000001</v>
      </c>
      <c r="AT20" s="15">
        <f t="shared" si="4"/>
        <v>5.2060000000000004</v>
      </c>
    </row>
    <row r="21" spans="1:46" ht="13.5" customHeight="1" x14ac:dyDescent="0.2">
      <c r="A21" s="36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30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G21" s="47"/>
      <c r="AH21" s="29"/>
      <c r="AI21" s="126">
        <v>9.1293333333333351</v>
      </c>
      <c r="AJ21" s="127"/>
      <c r="AM21" s="5">
        <v>13</v>
      </c>
      <c r="AN21" s="12">
        <f t="shared" si="0"/>
        <v>50.129354838709659</v>
      </c>
      <c r="AO21" s="13">
        <f t="shared" si="5"/>
        <v>8.3146666666666675</v>
      </c>
      <c r="AP21" s="13">
        <f t="shared" si="6"/>
        <v>6.6853333333333333</v>
      </c>
      <c r="AQ21" s="6">
        <f t="shared" si="1"/>
        <v>9.1293333333333351</v>
      </c>
      <c r="AR21" s="6">
        <f t="shared" si="2"/>
        <v>5.8706666666666667</v>
      </c>
      <c r="AS21" s="14">
        <f t="shared" si="3"/>
        <v>10.094000000000001</v>
      </c>
      <c r="AT21" s="15">
        <f t="shared" si="4"/>
        <v>5.2060000000000004</v>
      </c>
    </row>
    <row r="22" spans="1:46" ht="13.5" customHeight="1" x14ac:dyDescent="0.2">
      <c r="A22" s="36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30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48"/>
      <c r="AH22" s="16"/>
      <c r="AI22" s="126">
        <v>5.8706666666666667</v>
      </c>
      <c r="AJ22" s="127"/>
      <c r="AM22" s="5">
        <v>14</v>
      </c>
      <c r="AN22" s="12">
        <f t="shared" si="0"/>
        <v>50.129354838709659</v>
      </c>
      <c r="AO22" s="13">
        <f t="shared" si="5"/>
        <v>8.3146666666666675</v>
      </c>
      <c r="AP22" s="13">
        <f t="shared" si="6"/>
        <v>6.6853333333333333</v>
      </c>
      <c r="AQ22" s="6">
        <f t="shared" si="1"/>
        <v>9.1293333333333351</v>
      </c>
      <c r="AR22" s="6">
        <f t="shared" si="2"/>
        <v>5.8706666666666667</v>
      </c>
      <c r="AS22" s="14">
        <f t="shared" si="3"/>
        <v>10.094000000000001</v>
      </c>
      <c r="AT22" s="15">
        <f t="shared" si="4"/>
        <v>5.2060000000000004</v>
      </c>
    </row>
    <row r="23" spans="1:46" ht="13.5" customHeight="1" x14ac:dyDescent="0.2">
      <c r="A23" s="36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30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49"/>
      <c r="AH23" s="37"/>
      <c r="AI23" s="126">
        <v>8.3146666666666675</v>
      </c>
      <c r="AJ23" s="127"/>
      <c r="AM23" s="5">
        <v>15</v>
      </c>
      <c r="AN23" s="12">
        <f t="shared" si="0"/>
        <v>50.129354838709659</v>
      </c>
      <c r="AO23" s="13">
        <f t="shared" si="5"/>
        <v>8.3146666666666675</v>
      </c>
      <c r="AP23" s="13">
        <f t="shared" si="6"/>
        <v>6.6853333333333333</v>
      </c>
      <c r="AQ23" s="6">
        <f t="shared" si="1"/>
        <v>9.1293333333333351</v>
      </c>
      <c r="AR23" s="6">
        <f t="shared" si="2"/>
        <v>5.8706666666666667</v>
      </c>
      <c r="AS23" s="14">
        <f t="shared" si="3"/>
        <v>10.094000000000001</v>
      </c>
      <c r="AT23" s="15">
        <f t="shared" si="4"/>
        <v>5.2060000000000004</v>
      </c>
    </row>
    <row r="24" spans="1:46" ht="13.5" customHeight="1" thickBot="1" x14ac:dyDescent="0.25">
      <c r="A24" s="36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30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50"/>
      <c r="AH24" s="51"/>
      <c r="AI24" s="128">
        <v>6.6853333333333333</v>
      </c>
      <c r="AJ24" s="129"/>
      <c r="AM24" s="5">
        <v>16</v>
      </c>
      <c r="AN24" s="12">
        <f t="shared" si="0"/>
        <v>50.129354838709659</v>
      </c>
      <c r="AO24" s="13">
        <f t="shared" si="5"/>
        <v>8.3146666666666675</v>
      </c>
      <c r="AP24" s="13">
        <f t="shared" si="6"/>
        <v>6.6853333333333333</v>
      </c>
      <c r="AQ24" s="6">
        <f t="shared" si="1"/>
        <v>9.1293333333333351</v>
      </c>
      <c r="AR24" s="6">
        <f t="shared" si="2"/>
        <v>5.8706666666666667</v>
      </c>
      <c r="AS24" s="14">
        <f t="shared" si="3"/>
        <v>10.094000000000001</v>
      </c>
      <c r="AT24" s="15">
        <f t="shared" si="4"/>
        <v>5.2060000000000004</v>
      </c>
    </row>
    <row r="25" spans="1:46" ht="13.5" customHeight="1" x14ac:dyDescent="0.2">
      <c r="A25" s="130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30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171" t="s">
        <v>20</v>
      </c>
      <c r="AH25" s="172"/>
      <c r="AI25" s="172"/>
      <c r="AJ25" s="173"/>
      <c r="AM25" s="5">
        <v>17</v>
      </c>
      <c r="AN25" s="12">
        <f t="shared" si="0"/>
        <v>50.129354838709659</v>
      </c>
      <c r="AO25" s="13">
        <f t="shared" si="5"/>
        <v>8.3146666666666675</v>
      </c>
      <c r="AP25" s="13">
        <f t="shared" si="6"/>
        <v>6.6853333333333333</v>
      </c>
      <c r="AQ25" s="6">
        <f t="shared" si="1"/>
        <v>9.1293333333333351</v>
      </c>
      <c r="AR25" s="6">
        <f t="shared" si="2"/>
        <v>5.8706666666666667</v>
      </c>
      <c r="AS25" s="14">
        <f t="shared" si="3"/>
        <v>10.094000000000001</v>
      </c>
      <c r="AT25" s="15">
        <f t="shared" si="4"/>
        <v>5.2060000000000004</v>
      </c>
    </row>
    <row r="26" spans="1:46" ht="13.5" customHeight="1" x14ac:dyDescent="0.2">
      <c r="A26" s="130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30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174"/>
      <c r="AH26" s="175"/>
      <c r="AI26" s="175"/>
      <c r="AJ26" s="176"/>
      <c r="AM26" s="5">
        <v>18</v>
      </c>
      <c r="AN26" s="12">
        <f t="shared" si="0"/>
        <v>50.129354838709659</v>
      </c>
      <c r="AO26" s="13">
        <f t="shared" si="5"/>
        <v>8.3146666666666675</v>
      </c>
      <c r="AP26" s="13">
        <f t="shared" si="6"/>
        <v>6.6853333333333333</v>
      </c>
      <c r="AQ26" s="6">
        <f t="shared" si="1"/>
        <v>9.1293333333333351</v>
      </c>
      <c r="AR26" s="6">
        <f t="shared" si="2"/>
        <v>5.8706666666666667</v>
      </c>
      <c r="AS26" s="14">
        <f t="shared" si="3"/>
        <v>10.094000000000001</v>
      </c>
      <c r="AT26" s="15">
        <f t="shared" si="4"/>
        <v>5.2060000000000004</v>
      </c>
    </row>
    <row r="27" spans="1:46" ht="13.5" customHeight="1" x14ac:dyDescent="0.2">
      <c r="A27" s="36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30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174"/>
      <c r="AH27" s="175"/>
      <c r="AI27" s="175"/>
      <c r="AJ27" s="176"/>
      <c r="AM27" s="5">
        <v>19</v>
      </c>
      <c r="AN27" s="12">
        <f t="shared" si="0"/>
        <v>50.129354838709659</v>
      </c>
      <c r="AO27" s="13">
        <f t="shared" si="5"/>
        <v>8.3146666666666675</v>
      </c>
      <c r="AP27" s="13">
        <f t="shared" si="6"/>
        <v>6.6853333333333333</v>
      </c>
      <c r="AQ27" s="6">
        <f t="shared" si="1"/>
        <v>9.1293333333333351</v>
      </c>
      <c r="AR27" s="6">
        <f t="shared" si="2"/>
        <v>5.8706666666666667</v>
      </c>
      <c r="AS27" s="14">
        <f t="shared" si="3"/>
        <v>10.094000000000001</v>
      </c>
      <c r="AT27" s="15">
        <f t="shared" si="4"/>
        <v>5.2060000000000004</v>
      </c>
    </row>
    <row r="28" spans="1:46" ht="13.5" customHeight="1" x14ac:dyDescent="0.2">
      <c r="A28" s="36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30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174"/>
      <c r="AH28" s="175"/>
      <c r="AI28" s="175"/>
      <c r="AJ28" s="176"/>
      <c r="AM28" s="5">
        <v>20</v>
      </c>
      <c r="AN28" s="12">
        <f t="shared" si="0"/>
        <v>50.129354838709659</v>
      </c>
      <c r="AO28" s="13">
        <f t="shared" si="5"/>
        <v>8.3146666666666675</v>
      </c>
      <c r="AP28" s="13">
        <f t="shared" si="6"/>
        <v>6.6853333333333333</v>
      </c>
      <c r="AQ28" s="6">
        <f t="shared" si="1"/>
        <v>9.1293333333333351</v>
      </c>
      <c r="AR28" s="6">
        <f t="shared" si="2"/>
        <v>5.8706666666666667</v>
      </c>
      <c r="AS28" s="14">
        <f t="shared" si="3"/>
        <v>10.094000000000001</v>
      </c>
      <c r="AT28" s="15">
        <f t="shared" si="4"/>
        <v>5.2060000000000004</v>
      </c>
    </row>
    <row r="29" spans="1:46" ht="13.5" customHeight="1" x14ac:dyDescent="0.2">
      <c r="A29" s="36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30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174"/>
      <c r="AH29" s="175"/>
      <c r="AI29" s="175"/>
      <c r="AJ29" s="176"/>
      <c r="AM29" s="5">
        <v>21</v>
      </c>
      <c r="AN29" s="12">
        <f t="shared" si="0"/>
        <v>50.129354838709659</v>
      </c>
      <c r="AO29" s="13">
        <f t="shared" si="5"/>
        <v>8.3146666666666675</v>
      </c>
      <c r="AP29" s="13">
        <f t="shared" si="6"/>
        <v>6.6853333333333333</v>
      </c>
      <c r="AQ29" s="6">
        <f t="shared" si="1"/>
        <v>9.1293333333333351</v>
      </c>
      <c r="AR29" s="6">
        <f t="shared" si="2"/>
        <v>5.8706666666666667</v>
      </c>
      <c r="AS29" s="14">
        <f t="shared" si="3"/>
        <v>10.094000000000001</v>
      </c>
      <c r="AT29" s="15">
        <f t="shared" si="4"/>
        <v>5.2060000000000004</v>
      </c>
    </row>
    <row r="30" spans="1:46" ht="13.5" customHeight="1" x14ac:dyDescent="0.2">
      <c r="A30" s="36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30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174"/>
      <c r="AH30" s="175"/>
      <c r="AI30" s="175"/>
      <c r="AJ30" s="176"/>
      <c r="AM30" s="5">
        <v>22</v>
      </c>
      <c r="AN30" s="12">
        <f t="shared" si="0"/>
        <v>50.129354838709659</v>
      </c>
      <c r="AO30" s="13">
        <f t="shared" si="5"/>
        <v>8.3146666666666675</v>
      </c>
      <c r="AP30" s="13">
        <f t="shared" si="6"/>
        <v>6.6853333333333333</v>
      </c>
      <c r="AQ30" s="6">
        <f t="shared" si="1"/>
        <v>9.1293333333333351</v>
      </c>
      <c r="AR30" s="6">
        <f t="shared" si="2"/>
        <v>5.8706666666666667</v>
      </c>
      <c r="AS30" s="14">
        <f t="shared" si="3"/>
        <v>10.094000000000001</v>
      </c>
      <c r="AT30" s="15">
        <f t="shared" si="4"/>
        <v>5.2060000000000004</v>
      </c>
    </row>
    <row r="31" spans="1:46" ht="13.5" customHeight="1" x14ac:dyDescent="0.2">
      <c r="A31" s="36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30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174"/>
      <c r="AH31" s="175"/>
      <c r="AI31" s="175"/>
      <c r="AJ31" s="176"/>
      <c r="AM31" s="5">
        <v>23</v>
      </c>
      <c r="AN31" s="12">
        <f t="shared" si="0"/>
        <v>50.129354838709659</v>
      </c>
      <c r="AO31" s="13">
        <f t="shared" si="5"/>
        <v>8.3146666666666675</v>
      </c>
      <c r="AP31" s="13">
        <f t="shared" si="6"/>
        <v>6.6853333333333333</v>
      </c>
      <c r="AQ31" s="6">
        <f t="shared" si="1"/>
        <v>9.1293333333333351</v>
      </c>
      <c r="AR31" s="6">
        <f t="shared" si="2"/>
        <v>5.8706666666666667</v>
      </c>
      <c r="AS31" s="14">
        <f t="shared" si="3"/>
        <v>10.094000000000001</v>
      </c>
      <c r="AT31" s="15">
        <f t="shared" si="4"/>
        <v>5.2060000000000004</v>
      </c>
    </row>
    <row r="32" spans="1:46" ht="13.5" customHeight="1" x14ac:dyDescent="0.2">
      <c r="A32" s="36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30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174"/>
      <c r="AH32" s="175"/>
      <c r="AI32" s="175"/>
      <c r="AJ32" s="176"/>
      <c r="AM32" s="5">
        <v>24</v>
      </c>
      <c r="AN32" s="12">
        <f t="shared" si="0"/>
        <v>50.129354838709659</v>
      </c>
      <c r="AO32" s="13">
        <f t="shared" si="5"/>
        <v>8.3146666666666675</v>
      </c>
      <c r="AP32" s="13">
        <f t="shared" si="6"/>
        <v>6.6853333333333333</v>
      </c>
      <c r="AQ32" s="6">
        <f t="shared" si="1"/>
        <v>9.1293333333333351</v>
      </c>
      <c r="AR32" s="6">
        <f t="shared" si="2"/>
        <v>5.8706666666666667</v>
      </c>
      <c r="AS32" s="14">
        <f t="shared" si="3"/>
        <v>10.094000000000001</v>
      </c>
      <c r="AT32" s="15">
        <f t="shared" si="4"/>
        <v>5.2060000000000004</v>
      </c>
    </row>
    <row r="33" spans="1:46" ht="13.5" customHeight="1" x14ac:dyDescent="0.2">
      <c r="A33" s="36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30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174"/>
      <c r="AH33" s="175"/>
      <c r="AI33" s="175"/>
      <c r="AJ33" s="176"/>
      <c r="AM33" s="5">
        <v>25</v>
      </c>
      <c r="AN33" s="12">
        <f t="shared" si="0"/>
        <v>50.129354838709659</v>
      </c>
      <c r="AO33" s="13">
        <f t="shared" si="5"/>
        <v>8.3146666666666675</v>
      </c>
      <c r="AP33" s="13">
        <f t="shared" si="6"/>
        <v>6.6853333333333333</v>
      </c>
      <c r="AQ33" s="6">
        <f t="shared" si="1"/>
        <v>9.1293333333333351</v>
      </c>
      <c r="AR33" s="6">
        <f t="shared" si="2"/>
        <v>5.8706666666666667</v>
      </c>
      <c r="AS33" s="14">
        <f t="shared" si="3"/>
        <v>10.094000000000001</v>
      </c>
      <c r="AT33" s="15">
        <f t="shared" si="4"/>
        <v>5.2060000000000004</v>
      </c>
    </row>
    <row r="34" spans="1:46" ht="13.5" customHeight="1" thickBot="1" x14ac:dyDescent="0.25">
      <c r="A34" s="36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30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27"/>
      <c r="AH34" s="228"/>
      <c r="AI34" s="228"/>
      <c r="AJ34" s="229"/>
      <c r="AM34" s="5">
        <v>26</v>
      </c>
      <c r="AN34" s="12">
        <f t="shared" si="0"/>
        <v>50.129354838709659</v>
      </c>
      <c r="AO34" s="13">
        <f t="shared" si="5"/>
        <v>8.3146666666666675</v>
      </c>
      <c r="AP34" s="13">
        <f t="shared" si="6"/>
        <v>6.6853333333333333</v>
      </c>
      <c r="AQ34" s="6">
        <f t="shared" si="1"/>
        <v>9.1293333333333351</v>
      </c>
      <c r="AR34" s="6">
        <f t="shared" si="2"/>
        <v>5.8706666666666667</v>
      </c>
      <c r="AS34" s="14">
        <f t="shared" si="3"/>
        <v>10.094000000000001</v>
      </c>
      <c r="AT34" s="15">
        <f t="shared" si="4"/>
        <v>5.2060000000000004</v>
      </c>
    </row>
    <row r="35" spans="1:46" ht="20.25" customHeight="1" x14ac:dyDescent="0.2">
      <c r="A35" s="215" t="s">
        <v>13</v>
      </c>
      <c r="B35" s="54">
        <v>1</v>
      </c>
      <c r="C35" s="54">
        <v>2</v>
      </c>
      <c r="D35" s="54">
        <v>3</v>
      </c>
      <c r="E35" s="54">
        <v>4</v>
      </c>
      <c r="F35" s="54">
        <v>5</v>
      </c>
      <c r="G35" s="54">
        <v>6</v>
      </c>
      <c r="H35" s="54">
        <v>7</v>
      </c>
      <c r="I35" s="54">
        <v>8</v>
      </c>
      <c r="J35" s="54">
        <v>9</v>
      </c>
      <c r="K35" s="54">
        <v>10</v>
      </c>
      <c r="L35" s="54">
        <v>11</v>
      </c>
      <c r="M35" s="54">
        <v>12</v>
      </c>
      <c r="N35" s="54">
        <v>13</v>
      </c>
      <c r="O35" s="54">
        <v>14</v>
      </c>
      <c r="P35" s="54">
        <v>15</v>
      </c>
      <c r="Q35" s="54">
        <v>16</v>
      </c>
      <c r="R35" s="54">
        <v>17</v>
      </c>
      <c r="S35" s="55">
        <v>18</v>
      </c>
      <c r="T35" s="54">
        <v>19</v>
      </c>
      <c r="U35" s="56">
        <v>20</v>
      </c>
      <c r="V35" s="216"/>
      <c r="W35" s="218" t="s">
        <v>12</v>
      </c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19"/>
      <c r="AI35" s="219"/>
      <c r="AJ35" s="220"/>
      <c r="AM35" s="5">
        <v>27</v>
      </c>
      <c r="AN35" s="12">
        <f t="shared" si="0"/>
        <v>50.129354838709659</v>
      </c>
      <c r="AO35" s="13">
        <f t="shared" si="5"/>
        <v>8.3146666666666675</v>
      </c>
      <c r="AP35" s="13">
        <f t="shared" si="6"/>
        <v>6.6853333333333333</v>
      </c>
      <c r="AQ35" s="6">
        <f t="shared" si="1"/>
        <v>9.1293333333333351</v>
      </c>
      <c r="AR35" s="6">
        <f t="shared" si="2"/>
        <v>5.8706666666666667</v>
      </c>
      <c r="AS35" s="14">
        <f t="shared" si="3"/>
        <v>10.094000000000001</v>
      </c>
      <c r="AT35" s="15">
        <f t="shared" si="4"/>
        <v>5.2060000000000004</v>
      </c>
    </row>
    <row r="36" spans="1:46" ht="23.25" customHeight="1" x14ac:dyDescent="0.2">
      <c r="A36" s="57" t="s">
        <v>27</v>
      </c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10"/>
      <c r="O36" s="109"/>
      <c r="P36" s="109"/>
      <c r="Q36" s="109"/>
      <c r="R36" s="109"/>
      <c r="S36" s="109"/>
      <c r="T36" s="109"/>
      <c r="U36" s="111"/>
      <c r="V36" s="216"/>
      <c r="W36" s="221"/>
      <c r="X36" s="222"/>
      <c r="Y36" s="222"/>
      <c r="Z36" s="222"/>
      <c r="AA36" s="222"/>
      <c r="AB36" s="222"/>
      <c r="AC36" s="222"/>
      <c r="AD36" s="222"/>
      <c r="AE36" s="222"/>
      <c r="AF36" s="222"/>
      <c r="AG36" s="222"/>
      <c r="AH36" s="222"/>
      <c r="AI36" s="222"/>
      <c r="AJ36" s="223"/>
      <c r="AM36" s="5">
        <v>28</v>
      </c>
      <c r="AN36" s="12">
        <f t="shared" si="0"/>
        <v>50.129354838709659</v>
      </c>
      <c r="AO36" s="13">
        <f t="shared" si="5"/>
        <v>8.3146666666666675</v>
      </c>
      <c r="AP36" s="13">
        <f t="shared" si="6"/>
        <v>6.6853333333333333</v>
      </c>
      <c r="AQ36" s="6">
        <f t="shared" si="1"/>
        <v>9.1293333333333351</v>
      </c>
      <c r="AR36" s="6">
        <f t="shared" si="2"/>
        <v>5.8706666666666667</v>
      </c>
      <c r="AS36" s="14">
        <f t="shared" si="3"/>
        <v>10.094000000000001</v>
      </c>
      <c r="AT36" s="15">
        <f t="shared" si="4"/>
        <v>5.2060000000000004</v>
      </c>
    </row>
    <row r="37" spans="1:46" ht="23.25" customHeight="1" x14ac:dyDescent="0.2">
      <c r="A37" s="57" t="s">
        <v>14</v>
      </c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4"/>
      <c r="T37" s="33"/>
      <c r="U37" s="58"/>
      <c r="V37" s="216"/>
      <c r="W37" s="221"/>
      <c r="X37" s="222"/>
      <c r="Y37" s="222"/>
      <c r="Z37" s="222"/>
      <c r="AA37" s="222"/>
      <c r="AB37" s="222"/>
      <c r="AC37" s="222"/>
      <c r="AD37" s="222"/>
      <c r="AE37" s="222"/>
      <c r="AF37" s="222"/>
      <c r="AG37" s="222"/>
      <c r="AH37" s="222"/>
      <c r="AI37" s="222"/>
      <c r="AJ37" s="223"/>
      <c r="AM37" s="5">
        <v>29</v>
      </c>
      <c r="AN37" s="12">
        <f t="shared" si="0"/>
        <v>50.129354838709659</v>
      </c>
      <c r="AO37" s="13">
        <f t="shared" si="5"/>
        <v>8.3146666666666675</v>
      </c>
      <c r="AP37" s="13">
        <f t="shared" si="6"/>
        <v>6.6853333333333333</v>
      </c>
      <c r="AQ37" s="6">
        <f t="shared" si="1"/>
        <v>9.1293333333333351</v>
      </c>
      <c r="AR37" s="6">
        <f t="shared" si="2"/>
        <v>5.8706666666666667</v>
      </c>
      <c r="AS37" s="14">
        <f t="shared" si="3"/>
        <v>10.094000000000001</v>
      </c>
      <c r="AT37" s="15">
        <f t="shared" si="4"/>
        <v>5.2060000000000004</v>
      </c>
    </row>
    <row r="38" spans="1:46" ht="23.25" customHeight="1" thickBot="1" x14ac:dyDescent="0.25">
      <c r="A38" s="64" t="s">
        <v>25</v>
      </c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6"/>
      <c r="T38" s="65"/>
      <c r="U38" s="67"/>
      <c r="V38" s="217"/>
      <c r="W38" s="224"/>
      <c r="X38" s="225"/>
      <c r="Y38" s="225"/>
      <c r="Z38" s="225"/>
      <c r="AA38" s="225"/>
      <c r="AB38" s="225"/>
      <c r="AC38" s="225"/>
      <c r="AD38" s="225"/>
      <c r="AE38" s="225"/>
      <c r="AF38" s="225"/>
      <c r="AG38" s="225"/>
      <c r="AH38" s="225"/>
      <c r="AI38" s="225"/>
      <c r="AJ38" s="226"/>
      <c r="AM38" s="5">
        <v>30</v>
      </c>
      <c r="AN38" s="12">
        <f t="shared" si="0"/>
        <v>50.129354838709659</v>
      </c>
      <c r="AO38" s="13">
        <f t="shared" si="5"/>
        <v>8.3146666666666675</v>
      </c>
      <c r="AP38" s="13">
        <f t="shared" si="6"/>
        <v>6.6853333333333333</v>
      </c>
      <c r="AQ38" s="6">
        <f t="shared" si="1"/>
        <v>9.1293333333333351</v>
      </c>
      <c r="AR38" s="6">
        <f t="shared" si="2"/>
        <v>5.8706666666666667</v>
      </c>
      <c r="AS38" s="14">
        <f t="shared" si="3"/>
        <v>10.094000000000001</v>
      </c>
      <c r="AT38" s="15">
        <f t="shared" si="4"/>
        <v>5.2060000000000004</v>
      </c>
    </row>
    <row r="39" spans="1:46" ht="14.25" customHeight="1" thickBot="1" x14ac:dyDescent="0.25">
      <c r="A39" s="190"/>
      <c r="B39" s="191"/>
      <c r="C39" s="191"/>
      <c r="D39" s="191"/>
      <c r="E39" s="191"/>
      <c r="F39" s="191"/>
      <c r="G39" s="191"/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191"/>
      <c r="AA39" s="191"/>
      <c r="AB39" s="191"/>
      <c r="AC39" s="191"/>
      <c r="AD39" s="191"/>
      <c r="AE39" s="191"/>
      <c r="AF39" s="191"/>
      <c r="AG39" s="191"/>
      <c r="AH39" s="191"/>
      <c r="AI39" s="191"/>
      <c r="AJ39" s="192"/>
      <c r="AM39" s="5">
        <v>31</v>
      </c>
      <c r="AN39" s="12">
        <f t="shared" si="0"/>
        <v>50.129354838709659</v>
      </c>
      <c r="AO39" s="13">
        <f t="shared" si="5"/>
        <v>8.3146666666666675</v>
      </c>
      <c r="AP39" s="13">
        <f t="shared" si="6"/>
        <v>6.6853333333333333</v>
      </c>
      <c r="AQ39" s="6">
        <f t="shared" si="1"/>
        <v>9.1293333333333351</v>
      </c>
      <c r="AR39" s="6">
        <f t="shared" si="2"/>
        <v>5.8706666666666667</v>
      </c>
      <c r="AS39" s="14">
        <f t="shared" si="3"/>
        <v>10.094000000000001</v>
      </c>
      <c r="AT39" s="15">
        <f t="shared" si="4"/>
        <v>5.2060000000000004</v>
      </c>
    </row>
    <row r="40" spans="1:46" ht="20.25" customHeight="1" x14ac:dyDescent="0.2">
      <c r="A40" s="208" t="s">
        <v>15</v>
      </c>
      <c r="B40" s="209"/>
      <c r="C40" s="209"/>
      <c r="D40" s="209"/>
      <c r="E40" s="209"/>
      <c r="F40" s="150" t="s">
        <v>16</v>
      </c>
      <c r="G40" s="150"/>
      <c r="H40" s="150"/>
      <c r="I40" s="150"/>
      <c r="J40" s="150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234"/>
      <c r="X40" s="149" t="s">
        <v>26</v>
      </c>
      <c r="Y40" s="150"/>
      <c r="Z40" s="150"/>
      <c r="AA40" s="231"/>
      <c r="AB40" s="231"/>
      <c r="AC40" s="231"/>
      <c r="AD40" s="231"/>
      <c r="AE40" s="231"/>
      <c r="AF40" s="231"/>
      <c r="AG40" s="231"/>
      <c r="AH40" s="231"/>
      <c r="AI40" s="231"/>
      <c r="AJ40" s="232"/>
      <c r="AM40" s="5">
        <v>37</v>
      </c>
      <c r="AN40" s="12">
        <f t="shared" si="0"/>
        <v>50.129354838709659</v>
      </c>
      <c r="AO40" s="13">
        <f t="shared" si="5"/>
        <v>8.3146666666666675</v>
      </c>
      <c r="AP40" s="13">
        <f t="shared" si="6"/>
        <v>6.6853333333333333</v>
      </c>
      <c r="AQ40" s="6">
        <f t="shared" si="1"/>
        <v>9.1293333333333351</v>
      </c>
      <c r="AR40" s="6">
        <f t="shared" si="2"/>
        <v>5.8706666666666667</v>
      </c>
      <c r="AS40" s="14">
        <f t="shared" si="3"/>
        <v>10.094000000000001</v>
      </c>
      <c r="AT40" s="15">
        <f t="shared" si="4"/>
        <v>5.2060000000000004</v>
      </c>
    </row>
    <row r="41" spans="1:46" ht="20.25" customHeight="1" thickBot="1" x14ac:dyDescent="0.25">
      <c r="A41" s="210"/>
      <c r="B41" s="211"/>
      <c r="C41" s="211"/>
      <c r="D41" s="211"/>
      <c r="E41" s="211"/>
      <c r="F41" s="230" t="s">
        <v>17</v>
      </c>
      <c r="G41" s="230"/>
      <c r="H41" s="230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235"/>
      <c r="X41" s="151"/>
      <c r="Y41" s="152"/>
      <c r="Z41" s="152"/>
      <c r="AA41" s="124"/>
      <c r="AB41" s="124"/>
      <c r="AC41" s="124"/>
      <c r="AD41" s="124"/>
      <c r="AE41" s="124"/>
      <c r="AF41" s="124"/>
      <c r="AG41" s="124"/>
      <c r="AH41" s="124"/>
      <c r="AI41" s="124"/>
      <c r="AJ41" s="233"/>
      <c r="AM41" s="5">
        <v>38</v>
      </c>
      <c r="AN41" s="12">
        <f t="shared" si="0"/>
        <v>50.129354838709659</v>
      </c>
      <c r="AO41" s="13">
        <f t="shared" si="5"/>
        <v>8.3146666666666675</v>
      </c>
      <c r="AP41" s="13">
        <f t="shared" si="6"/>
        <v>6.6853333333333333</v>
      </c>
      <c r="AQ41" s="6">
        <f t="shared" si="1"/>
        <v>9.1293333333333351</v>
      </c>
      <c r="AR41" s="6">
        <f t="shared" si="2"/>
        <v>5.8706666666666667</v>
      </c>
      <c r="AS41" s="14">
        <f t="shared" si="3"/>
        <v>10.094000000000001</v>
      </c>
      <c r="AT41" s="15">
        <f t="shared" si="4"/>
        <v>5.2060000000000004</v>
      </c>
    </row>
  </sheetData>
  <mergeCells count="39">
    <mergeCell ref="A1:E5"/>
    <mergeCell ref="F1:AJ3"/>
    <mergeCell ref="F4:AJ4"/>
    <mergeCell ref="AF5:AJ5"/>
    <mergeCell ref="F5:O5"/>
    <mergeCell ref="P5:W5"/>
    <mergeCell ref="X5:AE5"/>
    <mergeCell ref="A15:A16"/>
    <mergeCell ref="AI16:AJ16"/>
    <mergeCell ref="B7:I7"/>
    <mergeCell ref="M7:N7"/>
    <mergeCell ref="O7:Q7"/>
    <mergeCell ref="U7:W7"/>
    <mergeCell ref="N9:R9"/>
    <mergeCell ref="S9:AE9"/>
    <mergeCell ref="AG9:AJ10"/>
    <mergeCell ref="B9:K9"/>
    <mergeCell ref="AI22:AJ22"/>
    <mergeCell ref="AI11:AJ11"/>
    <mergeCell ref="AI12:AJ12"/>
    <mergeCell ref="AI13:AJ13"/>
    <mergeCell ref="AG14:AJ15"/>
    <mergeCell ref="AI17:AJ17"/>
    <mergeCell ref="AI18:AJ18"/>
    <mergeCell ref="AI19:AJ19"/>
    <mergeCell ref="AI20:AJ20"/>
    <mergeCell ref="AI21:AJ21"/>
    <mergeCell ref="A25:A26"/>
    <mergeCell ref="X40:Z41"/>
    <mergeCell ref="W35:AJ38"/>
    <mergeCell ref="AG25:AJ34"/>
    <mergeCell ref="A39:AJ39"/>
    <mergeCell ref="AA40:AJ41"/>
    <mergeCell ref="AI23:AJ23"/>
    <mergeCell ref="AI24:AJ24"/>
    <mergeCell ref="I40:W40"/>
    <mergeCell ref="I41:W41"/>
    <mergeCell ref="A40:E41"/>
    <mergeCell ref="F40:H40"/>
  </mergeCells>
  <pageMargins left="0.7" right="0.7" top="0.75" bottom="0.75" header="0.3" footer="0.3"/>
  <pageSetup scale="8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9"/>
  <sheetViews>
    <sheetView topLeftCell="A37" workbookViewId="0">
      <selection activeCell="Y90" sqref="Y90"/>
    </sheetView>
  </sheetViews>
  <sheetFormatPr baseColWidth="10" defaultRowHeight="12.75" x14ac:dyDescent="0.2"/>
  <cols>
    <col min="1" max="1" width="9.28515625" style="27" customWidth="1"/>
    <col min="2" max="18" width="3.85546875" style="27" customWidth="1"/>
    <col min="19" max="19" width="3.85546875" style="28" customWidth="1"/>
    <col min="20" max="32" width="3.85546875" style="27" customWidth="1"/>
    <col min="33" max="33" width="6" style="27" customWidth="1"/>
    <col min="34" max="36" width="5.28515625" style="27" customWidth="1"/>
    <col min="37" max="37" width="5.7109375" style="27" customWidth="1"/>
    <col min="38" max="38" width="7" style="27" customWidth="1"/>
    <col min="39" max="39" width="7" style="27" hidden="1" customWidth="1"/>
    <col min="40" max="46" width="7.7109375" style="27" hidden="1" customWidth="1"/>
    <col min="47" max="48" width="0" style="27" hidden="1" customWidth="1"/>
    <col min="49" max="16384" width="11.42578125" style="27"/>
  </cols>
  <sheetData>
    <row r="1" spans="1:46" x14ac:dyDescent="0.2">
      <c r="A1" s="187"/>
      <c r="B1" s="188"/>
      <c r="C1" s="188"/>
      <c r="D1" s="188"/>
      <c r="E1" s="189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8"/>
      <c r="AD1" s="188"/>
      <c r="AE1" s="188"/>
      <c r="AF1" s="188"/>
      <c r="AG1" s="188"/>
      <c r="AH1" s="188"/>
      <c r="AI1" s="188"/>
      <c r="AJ1" s="189"/>
    </row>
    <row r="2" spans="1:46" ht="14.25" customHeight="1" x14ac:dyDescent="0.2">
      <c r="A2" s="190"/>
      <c r="B2" s="191"/>
      <c r="C2" s="191"/>
      <c r="D2" s="191"/>
      <c r="E2" s="192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1"/>
      <c r="AD2" s="191"/>
      <c r="AE2" s="191"/>
      <c r="AF2" s="191"/>
      <c r="AG2" s="191"/>
      <c r="AH2" s="191"/>
      <c r="AI2" s="191"/>
      <c r="AJ2" s="192"/>
    </row>
    <row r="3" spans="1:46" ht="17.25" customHeight="1" thickBot="1" x14ac:dyDescent="0.25">
      <c r="A3" s="190"/>
      <c r="B3" s="191"/>
      <c r="C3" s="191"/>
      <c r="D3" s="191"/>
      <c r="E3" s="192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94"/>
    </row>
    <row r="4" spans="1:46" ht="18.75" customHeight="1" thickBot="1" x14ac:dyDescent="0.3">
      <c r="A4" s="190"/>
      <c r="B4" s="191"/>
      <c r="C4" s="191"/>
      <c r="D4" s="191"/>
      <c r="E4" s="192"/>
      <c r="F4" s="195" t="s">
        <v>28</v>
      </c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H4" s="195"/>
      <c r="AI4" s="195"/>
      <c r="AJ4" s="195"/>
    </row>
    <row r="5" spans="1:46" ht="18.75" customHeight="1" thickBot="1" x14ac:dyDescent="0.25">
      <c r="A5" s="193"/>
      <c r="B5" s="125"/>
      <c r="C5" s="125"/>
      <c r="D5" s="125"/>
      <c r="E5" s="194"/>
      <c r="F5" s="196" t="s">
        <v>30</v>
      </c>
      <c r="G5" s="197"/>
      <c r="H5" s="197"/>
      <c r="I5" s="197"/>
      <c r="J5" s="197"/>
      <c r="K5" s="197"/>
      <c r="L5" s="197"/>
      <c r="M5" s="198"/>
      <c r="N5" s="199" t="s">
        <v>19</v>
      </c>
      <c r="O5" s="200"/>
      <c r="P5" s="200"/>
      <c r="Q5" s="200"/>
      <c r="R5" s="200"/>
      <c r="S5" s="200"/>
      <c r="T5" s="200"/>
      <c r="U5" s="201"/>
      <c r="V5" s="199" t="s">
        <v>29</v>
      </c>
      <c r="W5" s="200"/>
      <c r="X5" s="200"/>
      <c r="Y5" s="200"/>
      <c r="Z5" s="200"/>
      <c r="AA5" s="200"/>
      <c r="AB5" s="200"/>
      <c r="AC5" s="200"/>
      <c r="AD5" s="200"/>
      <c r="AE5" s="201"/>
      <c r="AF5" s="196" t="s">
        <v>18</v>
      </c>
      <c r="AG5" s="197"/>
      <c r="AH5" s="197"/>
      <c r="AI5" s="197"/>
      <c r="AJ5" s="198"/>
      <c r="AM5" s="1"/>
      <c r="AN5" s="2" t="s">
        <v>0</v>
      </c>
      <c r="AO5" s="3" t="s">
        <v>1</v>
      </c>
      <c r="AP5" s="3" t="s">
        <v>2</v>
      </c>
      <c r="AQ5" s="3" t="s">
        <v>3</v>
      </c>
      <c r="AR5" s="3" t="s">
        <v>4</v>
      </c>
      <c r="AS5" s="3" t="s">
        <v>5</v>
      </c>
      <c r="AT5" s="4" t="s">
        <v>6</v>
      </c>
    </row>
    <row r="6" spans="1:46" ht="9" customHeight="1" thickBot="1" x14ac:dyDescent="0.25">
      <c r="AM6" s="5"/>
      <c r="AN6" s="6"/>
      <c r="AO6" s="6"/>
      <c r="AP6" s="6"/>
      <c r="AQ6" s="6"/>
      <c r="AR6" s="6"/>
      <c r="AS6" s="6"/>
      <c r="AT6" s="7"/>
    </row>
    <row r="7" spans="1:46" ht="15.75" customHeight="1" x14ac:dyDescent="0.2">
      <c r="A7" s="40" t="s">
        <v>21</v>
      </c>
      <c r="B7" s="178"/>
      <c r="C7" s="178"/>
      <c r="D7" s="178"/>
      <c r="E7" s="178"/>
      <c r="F7" s="178"/>
      <c r="G7" s="178"/>
      <c r="H7" s="178"/>
      <c r="I7" s="178"/>
      <c r="K7" s="16"/>
      <c r="L7" s="16"/>
      <c r="M7" s="179" t="s">
        <v>22</v>
      </c>
      <c r="N7" s="179"/>
      <c r="O7" s="178"/>
      <c r="P7" s="178"/>
      <c r="Q7" s="178"/>
      <c r="S7" s="16"/>
      <c r="T7" s="16"/>
      <c r="U7" s="180" t="s">
        <v>7</v>
      </c>
      <c r="V7" s="180"/>
      <c r="W7" s="180"/>
      <c r="X7" s="178"/>
      <c r="Y7" s="178"/>
      <c r="Z7" s="178"/>
      <c r="AA7" s="178"/>
      <c r="AB7" s="178"/>
      <c r="AC7" s="178"/>
      <c r="AD7" s="178"/>
      <c r="AE7" s="178"/>
      <c r="AF7" s="178"/>
      <c r="AG7" s="178"/>
      <c r="AH7" s="178"/>
      <c r="AI7" s="178"/>
      <c r="AM7" s="1"/>
      <c r="AN7" s="8"/>
      <c r="AO7" s="9"/>
      <c r="AP7" s="9"/>
      <c r="AQ7" s="2"/>
      <c r="AR7" s="2"/>
      <c r="AS7" s="10"/>
      <c r="AT7" s="11"/>
    </row>
    <row r="8" spans="1:46" s="29" customFormat="1" ht="6.75" customHeight="1" thickBot="1" x14ac:dyDescent="0.25">
      <c r="A8" s="41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R8" s="68"/>
      <c r="S8" s="16"/>
      <c r="T8" s="16"/>
      <c r="AM8" s="6"/>
      <c r="AN8" s="12"/>
      <c r="AO8" s="13"/>
      <c r="AP8" s="13"/>
      <c r="AQ8" s="6"/>
      <c r="AR8" s="6"/>
      <c r="AS8" s="14"/>
      <c r="AT8" s="14"/>
    </row>
    <row r="9" spans="1:46" ht="15.75" customHeight="1" x14ac:dyDescent="0.2">
      <c r="A9" s="40" t="s">
        <v>23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16"/>
      <c r="M9" s="16"/>
      <c r="N9" s="179" t="s">
        <v>24</v>
      </c>
      <c r="O9" s="179"/>
      <c r="P9" s="179"/>
      <c r="Q9" s="179"/>
      <c r="R9" s="179"/>
      <c r="S9" s="178"/>
      <c r="T9" s="178"/>
      <c r="U9" s="178"/>
      <c r="V9" s="178"/>
      <c r="W9" s="178"/>
      <c r="X9" s="178"/>
      <c r="Y9" s="178"/>
      <c r="Z9" s="178"/>
      <c r="AA9" s="178"/>
      <c r="AB9" s="178"/>
      <c r="AC9" s="178"/>
      <c r="AD9" s="178"/>
      <c r="AE9" s="178"/>
      <c r="AF9" s="29"/>
      <c r="AG9" s="181" t="s">
        <v>8</v>
      </c>
      <c r="AH9" s="182"/>
      <c r="AI9" s="182"/>
      <c r="AJ9" s="183"/>
      <c r="AM9" s="5">
        <v>1</v>
      </c>
      <c r="AN9" s="12">
        <f t="shared" ref="AN9:AN71" si="0">$AI$17</f>
        <v>50.129354838709659</v>
      </c>
      <c r="AO9" s="13">
        <f>$AI$23</f>
        <v>8.3146666666666675</v>
      </c>
      <c r="AP9" s="13">
        <f>$AI$24</f>
        <v>6.6853333333333333</v>
      </c>
      <c r="AQ9" s="6">
        <f t="shared" ref="AQ9:AQ71" si="1">$AI$21</f>
        <v>9.1293333333333351</v>
      </c>
      <c r="AR9" s="6">
        <f t="shared" ref="AR9:AR71" si="2">$AI$22</f>
        <v>5.8706666666666667</v>
      </c>
      <c r="AS9" s="14">
        <f t="shared" ref="AS9:AS71" si="3">$AI$19</f>
        <v>10.094000000000001</v>
      </c>
      <c r="AT9" s="15">
        <f t="shared" ref="AT9:AT71" si="4">$AI$20</f>
        <v>5.2060000000000004</v>
      </c>
    </row>
    <row r="10" spans="1:46" ht="9" customHeight="1" x14ac:dyDescent="0.2">
      <c r="A10" s="40"/>
      <c r="B10" s="29"/>
      <c r="C10" s="31"/>
      <c r="D10" s="31"/>
      <c r="E10" s="31"/>
      <c r="F10" s="31"/>
      <c r="G10" s="31"/>
      <c r="H10" s="31"/>
      <c r="I10" s="31"/>
      <c r="J10" s="31"/>
      <c r="K10" s="31"/>
      <c r="L10" s="29"/>
      <c r="M10" s="29"/>
      <c r="N10" s="29"/>
      <c r="O10" s="29"/>
      <c r="P10" s="29"/>
      <c r="Q10" s="40"/>
      <c r="R10" s="29"/>
      <c r="S10" s="30"/>
      <c r="T10" s="29"/>
      <c r="U10" s="29"/>
      <c r="V10" s="29"/>
      <c r="W10" s="29"/>
      <c r="X10" s="29"/>
      <c r="Y10" s="29"/>
      <c r="Z10" s="40"/>
      <c r="AA10" s="29"/>
      <c r="AB10" s="29"/>
      <c r="AC10" s="29"/>
      <c r="AD10" s="29"/>
      <c r="AE10" s="29"/>
      <c r="AF10" s="29"/>
      <c r="AG10" s="184"/>
      <c r="AH10" s="185"/>
      <c r="AI10" s="185"/>
      <c r="AJ10" s="186"/>
      <c r="AM10" s="5">
        <v>2</v>
      </c>
      <c r="AN10" s="12">
        <f t="shared" si="0"/>
        <v>50.129354838709659</v>
      </c>
      <c r="AO10" s="13">
        <f t="shared" ref="AO10:AO71" si="5">$AI$23</f>
        <v>8.3146666666666675</v>
      </c>
      <c r="AP10" s="13">
        <f t="shared" ref="AP10:AP71" si="6">$AI$24</f>
        <v>6.6853333333333333</v>
      </c>
      <c r="AQ10" s="6">
        <f t="shared" si="1"/>
        <v>9.1293333333333351</v>
      </c>
      <c r="AR10" s="6">
        <f t="shared" si="2"/>
        <v>5.8706666666666667</v>
      </c>
      <c r="AS10" s="14">
        <f t="shared" si="3"/>
        <v>10.094000000000001</v>
      </c>
      <c r="AT10" s="15">
        <f t="shared" si="4"/>
        <v>5.2060000000000004</v>
      </c>
    </row>
    <row r="11" spans="1:46" ht="15.75" customHeight="1" x14ac:dyDescent="0.2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30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42" t="s">
        <v>9</v>
      </c>
      <c r="AH11" s="31"/>
      <c r="AI11" s="167">
        <f>COUNT(B36:AF36)</f>
        <v>21</v>
      </c>
      <c r="AJ11" s="168"/>
      <c r="AM11" s="5">
        <v>3</v>
      </c>
      <c r="AN11" s="12">
        <f t="shared" si="0"/>
        <v>50.129354838709659</v>
      </c>
      <c r="AO11" s="13">
        <f t="shared" si="5"/>
        <v>8.3146666666666675</v>
      </c>
      <c r="AP11" s="13">
        <f t="shared" si="6"/>
        <v>6.6853333333333333</v>
      </c>
      <c r="AQ11" s="6">
        <f t="shared" si="1"/>
        <v>9.1293333333333351</v>
      </c>
      <c r="AR11" s="6">
        <f t="shared" si="2"/>
        <v>5.8706666666666667</v>
      </c>
      <c r="AS11" s="14">
        <f t="shared" si="3"/>
        <v>10.094000000000001</v>
      </c>
      <c r="AT11" s="15">
        <f t="shared" si="4"/>
        <v>5.2060000000000004</v>
      </c>
    </row>
    <row r="12" spans="1:46" ht="15.75" customHeight="1" x14ac:dyDescent="0.2">
      <c r="A12" s="32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30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G12" s="43"/>
      <c r="AH12" s="29"/>
      <c r="AI12" s="126">
        <f>AVERAGE(B36:AF36)</f>
        <v>7.666666666666667</v>
      </c>
      <c r="AJ12" s="127"/>
      <c r="AM12" s="5">
        <v>4</v>
      </c>
      <c r="AN12" s="12">
        <f t="shared" si="0"/>
        <v>50.129354838709659</v>
      </c>
      <c r="AO12" s="13">
        <f t="shared" si="5"/>
        <v>8.3146666666666675</v>
      </c>
      <c r="AP12" s="13">
        <f t="shared" si="6"/>
        <v>6.6853333333333333</v>
      </c>
      <c r="AQ12" s="6">
        <f t="shared" si="1"/>
        <v>9.1293333333333351</v>
      </c>
      <c r="AR12" s="6">
        <f t="shared" si="2"/>
        <v>5.8706666666666667</v>
      </c>
      <c r="AS12" s="14">
        <f t="shared" si="3"/>
        <v>10.094000000000001</v>
      </c>
      <c r="AT12" s="15">
        <f t="shared" si="4"/>
        <v>5.2060000000000004</v>
      </c>
    </row>
    <row r="13" spans="1:46" ht="13.5" customHeight="1" thickBot="1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30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G13" s="43" t="s">
        <v>64</v>
      </c>
      <c r="AH13" s="29"/>
      <c r="AI13" s="169">
        <f>STDEV(B36:AF36)</f>
        <v>1.2382783747337822</v>
      </c>
      <c r="AJ13" s="170"/>
      <c r="AM13" s="5">
        <v>5</v>
      </c>
      <c r="AN13" s="12">
        <f t="shared" si="0"/>
        <v>50.129354838709659</v>
      </c>
      <c r="AO13" s="13">
        <f t="shared" si="5"/>
        <v>8.3146666666666675</v>
      </c>
      <c r="AP13" s="13">
        <f t="shared" si="6"/>
        <v>6.6853333333333333</v>
      </c>
      <c r="AQ13" s="6">
        <f t="shared" si="1"/>
        <v>9.1293333333333351</v>
      </c>
      <c r="AR13" s="6">
        <f t="shared" si="2"/>
        <v>5.8706666666666667</v>
      </c>
      <c r="AS13" s="14">
        <f t="shared" si="3"/>
        <v>10.094000000000001</v>
      </c>
      <c r="AT13" s="15">
        <f t="shared" si="4"/>
        <v>5.2060000000000004</v>
      </c>
    </row>
    <row r="14" spans="1:46" ht="13.5" customHeight="1" x14ac:dyDescent="0.2">
      <c r="A14" s="36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30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G14" s="171" t="s">
        <v>11</v>
      </c>
      <c r="AH14" s="172"/>
      <c r="AI14" s="172"/>
      <c r="AJ14" s="173"/>
      <c r="AM14" s="5">
        <v>6</v>
      </c>
      <c r="AN14" s="12">
        <f t="shared" si="0"/>
        <v>50.129354838709659</v>
      </c>
      <c r="AO14" s="13">
        <f t="shared" si="5"/>
        <v>8.3146666666666675</v>
      </c>
      <c r="AP14" s="13">
        <f t="shared" si="6"/>
        <v>6.6853333333333333</v>
      </c>
      <c r="AQ14" s="6">
        <f t="shared" si="1"/>
        <v>9.1293333333333351</v>
      </c>
      <c r="AR14" s="6">
        <f t="shared" si="2"/>
        <v>5.8706666666666667</v>
      </c>
      <c r="AS14" s="14">
        <f t="shared" si="3"/>
        <v>10.094000000000001</v>
      </c>
      <c r="AT14" s="15">
        <f t="shared" si="4"/>
        <v>5.2060000000000004</v>
      </c>
    </row>
    <row r="15" spans="1:46" ht="13.5" customHeight="1" x14ac:dyDescent="0.2">
      <c r="A15" s="177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30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G15" s="174"/>
      <c r="AH15" s="175"/>
      <c r="AI15" s="175"/>
      <c r="AJ15" s="176"/>
      <c r="AM15" s="5">
        <v>7</v>
      </c>
      <c r="AN15" s="12">
        <f t="shared" si="0"/>
        <v>50.129354838709659</v>
      </c>
      <c r="AO15" s="13">
        <f t="shared" si="5"/>
        <v>8.3146666666666675</v>
      </c>
      <c r="AP15" s="13">
        <f t="shared" si="6"/>
        <v>6.6853333333333333</v>
      </c>
      <c r="AQ15" s="6">
        <f t="shared" si="1"/>
        <v>9.1293333333333351</v>
      </c>
      <c r="AR15" s="6">
        <f t="shared" si="2"/>
        <v>5.8706666666666667</v>
      </c>
      <c r="AS15" s="14">
        <f t="shared" si="3"/>
        <v>10.094000000000001</v>
      </c>
      <c r="AT15" s="15">
        <f t="shared" si="4"/>
        <v>5.2060000000000004</v>
      </c>
    </row>
    <row r="16" spans="1:46" ht="13.5" customHeight="1" x14ac:dyDescent="0.2">
      <c r="A16" s="177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30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16"/>
      <c r="AG16" s="44" t="s">
        <v>9</v>
      </c>
      <c r="AH16" s="17"/>
      <c r="AI16" s="167">
        <f>COUNT(B36:AF36)</f>
        <v>21</v>
      </c>
      <c r="AJ16" s="168"/>
      <c r="AM16" s="5">
        <v>8</v>
      </c>
      <c r="AN16" s="12">
        <f t="shared" si="0"/>
        <v>50.129354838709659</v>
      </c>
      <c r="AO16" s="13">
        <f t="shared" si="5"/>
        <v>8.3146666666666675</v>
      </c>
      <c r="AP16" s="13">
        <f t="shared" si="6"/>
        <v>6.6853333333333333</v>
      </c>
      <c r="AQ16" s="6">
        <f t="shared" si="1"/>
        <v>9.1293333333333351</v>
      </c>
      <c r="AR16" s="6">
        <f t="shared" si="2"/>
        <v>5.8706666666666667</v>
      </c>
      <c r="AS16" s="14">
        <f t="shared" si="3"/>
        <v>10.094000000000001</v>
      </c>
      <c r="AT16" s="15">
        <f t="shared" si="4"/>
        <v>5.2060000000000004</v>
      </c>
    </row>
    <row r="17" spans="1:46" ht="13.5" customHeight="1" x14ac:dyDescent="0.2">
      <c r="A17" s="36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30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G17" s="45"/>
      <c r="AH17" s="18"/>
      <c r="AI17" s="161">
        <f>[1]JULIO2015!AH14</f>
        <v>50.129354838709659</v>
      </c>
      <c r="AJ17" s="162"/>
      <c r="AM17" s="5">
        <v>9</v>
      </c>
      <c r="AN17" s="12">
        <f t="shared" si="0"/>
        <v>50.129354838709659</v>
      </c>
      <c r="AO17" s="13">
        <f t="shared" si="5"/>
        <v>8.3146666666666675</v>
      </c>
      <c r="AP17" s="13">
        <f t="shared" si="6"/>
        <v>6.6853333333333333</v>
      </c>
      <c r="AQ17" s="6">
        <f t="shared" si="1"/>
        <v>9.1293333333333351</v>
      </c>
      <c r="AR17" s="6">
        <f t="shared" si="2"/>
        <v>5.8706666666666667</v>
      </c>
      <c r="AS17" s="14">
        <f t="shared" si="3"/>
        <v>10.094000000000001</v>
      </c>
      <c r="AT17" s="15">
        <f t="shared" si="4"/>
        <v>5.2060000000000004</v>
      </c>
    </row>
    <row r="18" spans="1:46" ht="13.5" customHeight="1" x14ac:dyDescent="0.2">
      <c r="A18" s="36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30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19"/>
      <c r="AG18" s="46" t="s">
        <v>10</v>
      </c>
      <c r="AH18" s="20"/>
      <c r="AI18" s="163">
        <f>[1]JULIO2015!AH15</f>
        <v>0.10154590042179443</v>
      </c>
      <c r="AJ18" s="164"/>
      <c r="AM18" s="5">
        <v>10</v>
      </c>
      <c r="AN18" s="12">
        <f t="shared" si="0"/>
        <v>50.129354838709659</v>
      </c>
      <c r="AO18" s="13">
        <f t="shared" si="5"/>
        <v>8.3146666666666675</v>
      </c>
      <c r="AP18" s="13">
        <f t="shared" si="6"/>
        <v>6.6853333333333333</v>
      </c>
      <c r="AQ18" s="6">
        <f t="shared" si="1"/>
        <v>9.1293333333333351</v>
      </c>
      <c r="AR18" s="6">
        <f t="shared" si="2"/>
        <v>5.8706666666666667</v>
      </c>
      <c r="AS18" s="14">
        <f t="shared" si="3"/>
        <v>10.094000000000001</v>
      </c>
      <c r="AT18" s="15">
        <f t="shared" si="4"/>
        <v>5.2060000000000004</v>
      </c>
    </row>
    <row r="19" spans="1:46" ht="13.5" customHeight="1" x14ac:dyDescent="0.2">
      <c r="A19" s="36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30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G19" s="42"/>
      <c r="AH19" s="31"/>
      <c r="AI19" s="165">
        <f>(B82)</f>
        <v>10.094000000000001</v>
      </c>
      <c r="AJ19" s="166"/>
      <c r="AM19" s="5">
        <v>11</v>
      </c>
      <c r="AN19" s="12">
        <f t="shared" si="0"/>
        <v>50.129354838709659</v>
      </c>
      <c r="AO19" s="13">
        <f t="shared" si="5"/>
        <v>8.3146666666666675</v>
      </c>
      <c r="AP19" s="13">
        <f t="shared" si="6"/>
        <v>6.6853333333333333</v>
      </c>
      <c r="AQ19" s="6">
        <f t="shared" si="1"/>
        <v>9.1293333333333351</v>
      </c>
      <c r="AR19" s="6">
        <f t="shared" si="2"/>
        <v>5.8706666666666667</v>
      </c>
      <c r="AS19" s="14">
        <f t="shared" si="3"/>
        <v>10.094000000000001</v>
      </c>
      <c r="AT19" s="15">
        <f t="shared" si="4"/>
        <v>5.2060000000000004</v>
      </c>
    </row>
    <row r="20" spans="1:46" ht="13.5" customHeight="1" x14ac:dyDescent="0.2">
      <c r="A20" s="36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30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G20" s="47"/>
      <c r="AH20" s="29"/>
      <c r="AI20" s="126">
        <f>(B88)</f>
        <v>5.2060000000000004</v>
      </c>
      <c r="AJ20" s="127"/>
      <c r="AM20" s="5">
        <v>12</v>
      </c>
      <c r="AN20" s="12">
        <f t="shared" si="0"/>
        <v>50.129354838709659</v>
      </c>
      <c r="AO20" s="13">
        <f t="shared" si="5"/>
        <v>8.3146666666666675</v>
      </c>
      <c r="AP20" s="13">
        <f t="shared" si="6"/>
        <v>6.6853333333333333</v>
      </c>
      <c r="AQ20" s="6">
        <f t="shared" si="1"/>
        <v>9.1293333333333351</v>
      </c>
      <c r="AR20" s="6">
        <f t="shared" si="2"/>
        <v>5.8706666666666667</v>
      </c>
      <c r="AS20" s="14">
        <f t="shared" si="3"/>
        <v>10.094000000000001</v>
      </c>
      <c r="AT20" s="15">
        <f t="shared" si="4"/>
        <v>5.2060000000000004</v>
      </c>
    </row>
    <row r="21" spans="1:46" ht="13.5" customHeight="1" x14ac:dyDescent="0.2">
      <c r="A21" s="36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30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G21" s="47"/>
      <c r="AH21" s="29"/>
      <c r="AI21" s="126">
        <f>(B83)</f>
        <v>9.1293333333333351</v>
      </c>
      <c r="AJ21" s="127"/>
      <c r="AM21" s="5">
        <v>13</v>
      </c>
      <c r="AN21" s="12">
        <f t="shared" si="0"/>
        <v>50.129354838709659</v>
      </c>
      <c r="AO21" s="13">
        <f t="shared" si="5"/>
        <v>8.3146666666666675</v>
      </c>
      <c r="AP21" s="13">
        <f t="shared" si="6"/>
        <v>6.6853333333333333</v>
      </c>
      <c r="AQ21" s="6">
        <f t="shared" si="1"/>
        <v>9.1293333333333351</v>
      </c>
      <c r="AR21" s="6">
        <f t="shared" si="2"/>
        <v>5.8706666666666667</v>
      </c>
      <c r="AS21" s="14">
        <f t="shared" si="3"/>
        <v>10.094000000000001</v>
      </c>
      <c r="AT21" s="15">
        <f t="shared" si="4"/>
        <v>5.2060000000000004</v>
      </c>
    </row>
    <row r="22" spans="1:46" ht="13.5" customHeight="1" x14ac:dyDescent="0.2">
      <c r="A22" s="36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30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48"/>
      <c r="AH22" s="16"/>
      <c r="AI22" s="126">
        <f>(B87)</f>
        <v>5.8706666666666667</v>
      </c>
      <c r="AJ22" s="127"/>
      <c r="AM22" s="5">
        <v>14</v>
      </c>
      <c r="AN22" s="12">
        <f t="shared" si="0"/>
        <v>50.129354838709659</v>
      </c>
      <c r="AO22" s="13">
        <f t="shared" si="5"/>
        <v>8.3146666666666675</v>
      </c>
      <c r="AP22" s="13">
        <f t="shared" si="6"/>
        <v>6.6853333333333333</v>
      </c>
      <c r="AQ22" s="6">
        <f t="shared" si="1"/>
        <v>9.1293333333333351</v>
      </c>
      <c r="AR22" s="6">
        <f t="shared" si="2"/>
        <v>5.8706666666666667</v>
      </c>
      <c r="AS22" s="14">
        <f t="shared" si="3"/>
        <v>10.094000000000001</v>
      </c>
      <c r="AT22" s="15">
        <f t="shared" si="4"/>
        <v>5.2060000000000004</v>
      </c>
    </row>
    <row r="23" spans="1:46" ht="13.5" customHeight="1" x14ac:dyDescent="0.2">
      <c r="A23" s="36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30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49"/>
      <c r="AH23" s="37"/>
      <c r="AI23" s="126">
        <f>(B84)</f>
        <v>8.3146666666666675</v>
      </c>
      <c r="AJ23" s="127"/>
      <c r="AM23" s="5">
        <v>15</v>
      </c>
      <c r="AN23" s="12">
        <f t="shared" si="0"/>
        <v>50.129354838709659</v>
      </c>
      <c r="AO23" s="13">
        <f t="shared" si="5"/>
        <v>8.3146666666666675</v>
      </c>
      <c r="AP23" s="13">
        <f t="shared" si="6"/>
        <v>6.6853333333333333</v>
      </c>
      <c r="AQ23" s="6">
        <f t="shared" si="1"/>
        <v>9.1293333333333351</v>
      </c>
      <c r="AR23" s="6">
        <f t="shared" si="2"/>
        <v>5.8706666666666667</v>
      </c>
      <c r="AS23" s="14">
        <f t="shared" si="3"/>
        <v>10.094000000000001</v>
      </c>
      <c r="AT23" s="15">
        <f t="shared" si="4"/>
        <v>5.2060000000000004</v>
      </c>
    </row>
    <row r="24" spans="1:46" ht="13.5" customHeight="1" thickBot="1" x14ac:dyDescent="0.25">
      <c r="A24" s="36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30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50"/>
      <c r="AH24" s="51"/>
      <c r="AI24" s="128">
        <f>(B86)</f>
        <v>6.6853333333333333</v>
      </c>
      <c r="AJ24" s="129"/>
      <c r="AM24" s="5">
        <v>16</v>
      </c>
      <c r="AN24" s="12">
        <f t="shared" si="0"/>
        <v>50.129354838709659</v>
      </c>
      <c r="AO24" s="13">
        <f t="shared" si="5"/>
        <v>8.3146666666666675</v>
      </c>
      <c r="AP24" s="13">
        <f t="shared" si="6"/>
        <v>6.6853333333333333</v>
      </c>
      <c r="AQ24" s="6">
        <f t="shared" si="1"/>
        <v>9.1293333333333351</v>
      </c>
      <c r="AR24" s="6">
        <f t="shared" si="2"/>
        <v>5.8706666666666667</v>
      </c>
      <c r="AS24" s="14">
        <f t="shared" si="3"/>
        <v>10.094000000000001</v>
      </c>
      <c r="AT24" s="15">
        <f t="shared" si="4"/>
        <v>5.2060000000000004</v>
      </c>
    </row>
    <row r="25" spans="1:46" ht="13.5" customHeight="1" x14ac:dyDescent="0.2">
      <c r="A25" s="130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30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131" t="s">
        <v>20</v>
      </c>
      <c r="AH25" s="132"/>
      <c r="AI25" s="132"/>
      <c r="AJ25" s="133"/>
      <c r="AM25" s="5">
        <v>17</v>
      </c>
      <c r="AN25" s="12">
        <f t="shared" si="0"/>
        <v>50.129354838709659</v>
      </c>
      <c r="AO25" s="13">
        <f t="shared" si="5"/>
        <v>8.3146666666666675</v>
      </c>
      <c r="AP25" s="13">
        <f t="shared" si="6"/>
        <v>6.6853333333333333</v>
      </c>
      <c r="AQ25" s="6">
        <f t="shared" si="1"/>
        <v>9.1293333333333351</v>
      </c>
      <c r="AR25" s="6">
        <f t="shared" si="2"/>
        <v>5.8706666666666667</v>
      </c>
      <c r="AS25" s="14">
        <f t="shared" si="3"/>
        <v>10.094000000000001</v>
      </c>
      <c r="AT25" s="15">
        <f t="shared" si="4"/>
        <v>5.2060000000000004</v>
      </c>
    </row>
    <row r="26" spans="1:46" ht="13.5" customHeight="1" x14ac:dyDescent="0.2">
      <c r="A26" s="130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30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134"/>
      <c r="AH26" s="135"/>
      <c r="AI26" s="135"/>
      <c r="AJ26" s="136"/>
      <c r="AM26" s="5">
        <v>18</v>
      </c>
      <c r="AN26" s="12">
        <f t="shared" si="0"/>
        <v>50.129354838709659</v>
      </c>
      <c r="AO26" s="13">
        <f t="shared" si="5"/>
        <v>8.3146666666666675</v>
      </c>
      <c r="AP26" s="13">
        <f t="shared" si="6"/>
        <v>6.6853333333333333</v>
      </c>
      <c r="AQ26" s="6">
        <f t="shared" si="1"/>
        <v>9.1293333333333351</v>
      </c>
      <c r="AR26" s="6">
        <f t="shared" si="2"/>
        <v>5.8706666666666667</v>
      </c>
      <c r="AS26" s="14">
        <f t="shared" si="3"/>
        <v>10.094000000000001</v>
      </c>
      <c r="AT26" s="15">
        <f t="shared" si="4"/>
        <v>5.2060000000000004</v>
      </c>
    </row>
    <row r="27" spans="1:46" ht="13.5" customHeight="1" x14ac:dyDescent="0.2">
      <c r="A27" s="36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30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134"/>
      <c r="AH27" s="135"/>
      <c r="AI27" s="135"/>
      <c r="AJ27" s="136"/>
      <c r="AM27" s="5">
        <v>19</v>
      </c>
      <c r="AN27" s="12">
        <f t="shared" si="0"/>
        <v>50.129354838709659</v>
      </c>
      <c r="AO27" s="13">
        <f t="shared" si="5"/>
        <v>8.3146666666666675</v>
      </c>
      <c r="AP27" s="13">
        <f t="shared" si="6"/>
        <v>6.6853333333333333</v>
      </c>
      <c r="AQ27" s="6">
        <f t="shared" si="1"/>
        <v>9.1293333333333351</v>
      </c>
      <c r="AR27" s="6">
        <f t="shared" si="2"/>
        <v>5.8706666666666667</v>
      </c>
      <c r="AS27" s="14">
        <f t="shared" si="3"/>
        <v>10.094000000000001</v>
      </c>
      <c r="AT27" s="15">
        <f t="shared" si="4"/>
        <v>5.2060000000000004</v>
      </c>
    </row>
    <row r="28" spans="1:46" ht="13.5" customHeight="1" x14ac:dyDescent="0.2">
      <c r="A28" s="36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30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134"/>
      <c r="AH28" s="135"/>
      <c r="AI28" s="135"/>
      <c r="AJ28" s="136"/>
      <c r="AM28" s="5">
        <v>20</v>
      </c>
      <c r="AN28" s="12">
        <f t="shared" si="0"/>
        <v>50.129354838709659</v>
      </c>
      <c r="AO28" s="13">
        <f t="shared" si="5"/>
        <v>8.3146666666666675</v>
      </c>
      <c r="AP28" s="13">
        <f t="shared" si="6"/>
        <v>6.6853333333333333</v>
      </c>
      <c r="AQ28" s="6">
        <f t="shared" si="1"/>
        <v>9.1293333333333351</v>
      </c>
      <c r="AR28" s="6">
        <f t="shared" si="2"/>
        <v>5.8706666666666667</v>
      </c>
      <c r="AS28" s="14">
        <f t="shared" si="3"/>
        <v>10.094000000000001</v>
      </c>
      <c r="AT28" s="15">
        <f t="shared" si="4"/>
        <v>5.2060000000000004</v>
      </c>
    </row>
    <row r="29" spans="1:46" ht="13.5" customHeight="1" x14ac:dyDescent="0.2">
      <c r="A29" s="36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30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134"/>
      <c r="AH29" s="135"/>
      <c r="AI29" s="135"/>
      <c r="AJ29" s="136"/>
      <c r="AM29" s="5">
        <v>21</v>
      </c>
      <c r="AN29" s="12">
        <f t="shared" si="0"/>
        <v>50.129354838709659</v>
      </c>
      <c r="AO29" s="13">
        <f t="shared" si="5"/>
        <v>8.3146666666666675</v>
      </c>
      <c r="AP29" s="13">
        <f t="shared" si="6"/>
        <v>6.6853333333333333</v>
      </c>
      <c r="AQ29" s="6">
        <f t="shared" si="1"/>
        <v>9.1293333333333351</v>
      </c>
      <c r="AR29" s="6">
        <f t="shared" si="2"/>
        <v>5.8706666666666667</v>
      </c>
      <c r="AS29" s="14">
        <f t="shared" si="3"/>
        <v>10.094000000000001</v>
      </c>
      <c r="AT29" s="15">
        <f t="shared" si="4"/>
        <v>5.2060000000000004</v>
      </c>
    </row>
    <row r="30" spans="1:46" ht="13.5" customHeight="1" x14ac:dyDescent="0.2">
      <c r="A30" s="36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30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134"/>
      <c r="AH30" s="135"/>
      <c r="AI30" s="135"/>
      <c r="AJ30" s="136"/>
      <c r="AM30" s="5">
        <v>22</v>
      </c>
      <c r="AN30" s="12">
        <f t="shared" si="0"/>
        <v>50.129354838709659</v>
      </c>
      <c r="AO30" s="13">
        <f t="shared" si="5"/>
        <v>8.3146666666666675</v>
      </c>
      <c r="AP30" s="13">
        <f t="shared" si="6"/>
        <v>6.6853333333333333</v>
      </c>
      <c r="AQ30" s="6">
        <f t="shared" si="1"/>
        <v>9.1293333333333351</v>
      </c>
      <c r="AR30" s="6">
        <f t="shared" si="2"/>
        <v>5.8706666666666667</v>
      </c>
      <c r="AS30" s="14">
        <f t="shared" si="3"/>
        <v>10.094000000000001</v>
      </c>
      <c r="AT30" s="15">
        <f t="shared" si="4"/>
        <v>5.2060000000000004</v>
      </c>
    </row>
    <row r="31" spans="1:46" ht="13.5" customHeight="1" x14ac:dyDescent="0.2">
      <c r="A31" s="36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30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134"/>
      <c r="AH31" s="135"/>
      <c r="AI31" s="135"/>
      <c r="AJ31" s="136"/>
      <c r="AM31" s="5">
        <v>23</v>
      </c>
      <c r="AN31" s="12">
        <f t="shared" si="0"/>
        <v>50.129354838709659</v>
      </c>
      <c r="AO31" s="13">
        <f t="shared" si="5"/>
        <v>8.3146666666666675</v>
      </c>
      <c r="AP31" s="13">
        <f t="shared" si="6"/>
        <v>6.6853333333333333</v>
      </c>
      <c r="AQ31" s="6">
        <f t="shared" si="1"/>
        <v>9.1293333333333351</v>
      </c>
      <c r="AR31" s="6">
        <f t="shared" si="2"/>
        <v>5.8706666666666667</v>
      </c>
      <c r="AS31" s="14">
        <f t="shared" si="3"/>
        <v>10.094000000000001</v>
      </c>
      <c r="AT31" s="15">
        <f t="shared" si="4"/>
        <v>5.2060000000000004</v>
      </c>
    </row>
    <row r="32" spans="1:46" ht="13.5" customHeight="1" thickBot="1" x14ac:dyDescent="0.25">
      <c r="A32" s="36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30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137"/>
      <c r="AH32" s="138"/>
      <c r="AI32" s="138"/>
      <c r="AJ32" s="139"/>
      <c r="AM32" s="5">
        <v>24</v>
      </c>
      <c r="AN32" s="12">
        <f t="shared" si="0"/>
        <v>50.129354838709659</v>
      </c>
      <c r="AO32" s="13">
        <f t="shared" si="5"/>
        <v>8.3146666666666675</v>
      </c>
      <c r="AP32" s="13">
        <f t="shared" si="6"/>
        <v>6.6853333333333333</v>
      </c>
      <c r="AQ32" s="6">
        <f t="shared" si="1"/>
        <v>9.1293333333333351</v>
      </c>
      <c r="AR32" s="6">
        <f t="shared" si="2"/>
        <v>5.8706666666666667</v>
      </c>
      <c r="AS32" s="14">
        <f t="shared" si="3"/>
        <v>10.094000000000001</v>
      </c>
      <c r="AT32" s="15">
        <f t="shared" si="4"/>
        <v>5.2060000000000004</v>
      </c>
    </row>
    <row r="33" spans="1:46" ht="13.5" customHeight="1" x14ac:dyDescent="0.2">
      <c r="A33" s="36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30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140" t="s">
        <v>12</v>
      </c>
      <c r="AH33" s="141"/>
      <c r="AI33" s="141"/>
      <c r="AJ33" s="142"/>
      <c r="AM33" s="5">
        <v>25</v>
      </c>
      <c r="AN33" s="12">
        <f t="shared" si="0"/>
        <v>50.129354838709659</v>
      </c>
      <c r="AO33" s="13">
        <f t="shared" si="5"/>
        <v>8.3146666666666675</v>
      </c>
      <c r="AP33" s="13">
        <f t="shared" si="6"/>
        <v>6.6853333333333333</v>
      </c>
      <c r="AQ33" s="6">
        <f t="shared" si="1"/>
        <v>9.1293333333333351</v>
      </c>
      <c r="AR33" s="6">
        <f t="shared" si="2"/>
        <v>5.8706666666666667</v>
      </c>
      <c r="AS33" s="14">
        <f t="shared" si="3"/>
        <v>10.094000000000001</v>
      </c>
      <c r="AT33" s="15">
        <f t="shared" si="4"/>
        <v>5.2060000000000004</v>
      </c>
    </row>
    <row r="34" spans="1:46" ht="13.5" customHeight="1" thickBot="1" x14ac:dyDescent="0.25">
      <c r="A34" s="36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30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143"/>
      <c r="AH34" s="144"/>
      <c r="AI34" s="144"/>
      <c r="AJ34" s="145"/>
      <c r="AM34" s="5">
        <v>26</v>
      </c>
      <c r="AN34" s="12">
        <f t="shared" si="0"/>
        <v>50.129354838709659</v>
      </c>
      <c r="AO34" s="13">
        <f t="shared" si="5"/>
        <v>8.3146666666666675</v>
      </c>
      <c r="AP34" s="13">
        <f t="shared" si="6"/>
        <v>6.6853333333333333</v>
      </c>
      <c r="AQ34" s="6">
        <f t="shared" si="1"/>
        <v>9.1293333333333351</v>
      </c>
      <c r="AR34" s="6">
        <f t="shared" si="2"/>
        <v>5.8706666666666667</v>
      </c>
      <c r="AS34" s="14">
        <f t="shared" si="3"/>
        <v>10.094000000000001</v>
      </c>
      <c r="AT34" s="15">
        <f t="shared" si="4"/>
        <v>5.2060000000000004</v>
      </c>
    </row>
    <row r="35" spans="1:46" ht="13.5" customHeight="1" x14ac:dyDescent="0.2">
      <c r="A35" s="53" t="s">
        <v>13</v>
      </c>
      <c r="B35" s="54">
        <v>1</v>
      </c>
      <c r="C35" s="54">
        <v>2</v>
      </c>
      <c r="D35" s="54">
        <v>3</v>
      </c>
      <c r="E35" s="54">
        <v>4</v>
      </c>
      <c r="F35" s="54">
        <v>5</v>
      </c>
      <c r="G35" s="54">
        <v>6</v>
      </c>
      <c r="H35" s="54">
        <v>7</v>
      </c>
      <c r="I35" s="54">
        <v>8</v>
      </c>
      <c r="J35" s="54">
        <v>9</v>
      </c>
      <c r="K35" s="54">
        <v>10</v>
      </c>
      <c r="L35" s="54">
        <v>11</v>
      </c>
      <c r="M35" s="54">
        <v>12</v>
      </c>
      <c r="N35" s="54">
        <v>13</v>
      </c>
      <c r="O35" s="54">
        <v>14</v>
      </c>
      <c r="P35" s="54">
        <v>15</v>
      </c>
      <c r="Q35" s="54">
        <v>16</v>
      </c>
      <c r="R35" s="54">
        <v>17</v>
      </c>
      <c r="S35" s="55">
        <v>18</v>
      </c>
      <c r="T35" s="54">
        <v>19</v>
      </c>
      <c r="U35" s="54">
        <v>20</v>
      </c>
      <c r="V35" s="54">
        <v>21</v>
      </c>
      <c r="W35" s="54">
        <v>22</v>
      </c>
      <c r="X35" s="54">
        <v>23</v>
      </c>
      <c r="Y35" s="54">
        <v>24</v>
      </c>
      <c r="Z35" s="54">
        <v>25</v>
      </c>
      <c r="AA35" s="54">
        <v>26</v>
      </c>
      <c r="AB35" s="54">
        <v>27</v>
      </c>
      <c r="AC35" s="54">
        <v>28</v>
      </c>
      <c r="AD35" s="54">
        <v>29</v>
      </c>
      <c r="AE35" s="54">
        <v>30</v>
      </c>
      <c r="AF35" s="56">
        <v>31</v>
      </c>
      <c r="AG35" s="143"/>
      <c r="AH35" s="144"/>
      <c r="AI35" s="144"/>
      <c r="AJ35" s="145"/>
      <c r="AM35" s="5">
        <v>27</v>
      </c>
      <c r="AN35" s="12">
        <f t="shared" si="0"/>
        <v>50.129354838709659</v>
      </c>
      <c r="AO35" s="13">
        <f t="shared" si="5"/>
        <v>8.3146666666666675</v>
      </c>
      <c r="AP35" s="13">
        <f t="shared" si="6"/>
        <v>6.6853333333333333</v>
      </c>
      <c r="AQ35" s="6">
        <f t="shared" si="1"/>
        <v>9.1293333333333351</v>
      </c>
      <c r="AR35" s="6">
        <f t="shared" si="2"/>
        <v>5.8706666666666667</v>
      </c>
      <c r="AS35" s="14">
        <f t="shared" si="3"/>
        <v>10.094000000000001</v>
      </c>
      <c r="AT35" s="15">
        <f t="shared" si="4"/>
        <v>5.2060000000000004</v>
      </c>
    </row>
    <row r="36" spans="1:46" ht="20.25" customHeight="1" x14ac:dyDescent="0.2">
      <c r="A36" s="57" t="s">
        <v>27</v>
      </c>
      <c r="B36" s="109">
        <v>8</v>
      </c>
      <c r="C36" s="109">
        <v>7</v>
      </c>
      <c r="D36" s="109">
        <v>9</v>
      </c>
      <c r="E36" s="109">
        <v>10</v>
      </c>
      <c r="F36" s="109">
        <v>8</v>
      </c>
      <c r="G36" s="109">
        <v>7</v>
      </c>
      <c r="H36" s="109">
        <v>6</v>
      </c>
      <c r="I36" s="109">
        <v>6</v>
      </c>
      <c r="J36" s="109">
        <v>9</v>
      </c>
      <c r="K36" s="109">
        <v>8</v>
      </c>
      <c r="L36" s="109">
        <v>7</v>
      </c>
      <c r="M36" s="109">
        <v>9</v>
      </c>
      <c r="N36" s="110">
        <v>8</v>
      </c>
      <c r="O36" s="109">
        <v>6</v>
      </c>
      <c r="P36" s="109">
        <v>5</v>
      </c>
      <c r="Q36" s="109">
        <v>8</v>
      </c>
      <c r="R36" s="109">
        <v>9</v>
      </c>
      <c r="S36" s="109">
        <v>8</v>
      </c>
      <c r="T36" s="109">
        <v>8</v>
      </c>
      <c r="U36" s="109">
        <v>7</v>
      </c>
      <c r="V36" s="109">
        <v>8</v>
      </c>
      <c r="W36" s="109"/>
      <c r="X36" s="109"/>
      <c r="Y36" s="109"/>
      <c r="Z36" s="109"/>
      <c r="AA36" s="109"/>
      <c r="AB36" s="109"/>
      <c r="AC36" s="109"/>
      <c r="AD36" s="109"/>
      <c r="AE36" s="109"/>
      <c r="AF36" s="111"/>
      <c r="AG36" s="143"/>
      <c r="AH36" s="144"/>
      <c r="AI36" s="144"/>
      <c r="AJ36" s="145"/>
      <c r="AM36" s="5">
        <v>28</v>
      </c>
      <c r="AN36" s="12">
        <f t="shared" si="0"/>
        <v>50.129354838709659</v>
      </c>
      <c r="AO36" s="13">
        <f t="shared" si="5"/>
        <v>8.3146666666666675</v>
      </c>
      <c r="AP36" s="13">
        <f t="shared" si="6"/>
        <v>6.6853333333333333</v>
      </c>
      <c r="AQ36" s="6">
        <f t="shared" si="1"/>
        <v>9.1293333333333351</v>
      </c>
      <c r="AR36" s="6">
        <f t="shared" si="2"/>
        <v>5.8706666666666667</v>
      </c>
      <c r="AS36" s="14">
        <f t="shared" si="3"/>
        <v>10.094000000000001</v>
      </c>
      <c r="AT36" s="15">
        <f t="shared" si="4"/>
        <v>5.2060000000000004</v>
      </c>
    </row>
    <row r="37" spans="1:46" ht="18" customHeight="1" x14ac:dyDescent="0.2">
      <c r="A37" s="57" t="s">
        <v>14</v>
      </c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4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58"/>
      <c r="AG37" s="143"/>
      <c r="AH37" s="144"/>
      <c r="AI37" s="144"/>
      <c r="AJ37" s="145"/>
      <c r="AM37" s="5">
        <v>29</v>
      </c>
      <c r="AN37" s="12">
        <f t="shared" si="0"/>
        <v>50.129354838709659</v>
      </c>
      <c r="AO37" s="13">
        <f t="shared" si="5"/>
        <v>8.3146666666666675</v>
      </c>
      <c r="AP37" s="13">
        <f t="shared" si="6"/>
        <v>6.6853333333333333</v>
      </c>
      <c r="AQ37" s="6">
        <f t="shared" si="1"/>
        <v>9.1293333333333351</v>
      </c>
      <c r="AR37" s="6">
        <f t="shared" si="2"/>
        <v>5.8706666666666667</v>
      </c>
      <c r="AS37" s="14">
        <f t="shared" si="3"/>
        <v>10.094000000000001</v>
      </c>
      <c r="AT37" s="15">
        <f t="shared" si="4"/>
        <v>5.2060000000000004</v>
      </c>
    </row>
    <row r="38" spans="1:46" ht="18" customHeight="1" x14ac:dyDescent="0.2">
      <c r="A38" s="59" t="s">
        <v>25</v>
      </c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4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58"/>
      <c r="AG38" s="143"/>
      <c r="AH38" s="144"/>
      <c r="AI38" s="144"/>
      <c r="AJ38" s="145"/>
      <c r="AM38" s="5">
        <v>30</v>
      </c>
      <c r="AN38" s="12">
        <f t="shared" si="0"/>
        <v>50.129354838709659</v>
      </c>
      <c r="AO38" s="13">
        <f t="shared" si="5"/>
        <v>8.3146666666666675</v>
      </c>
      <c r="AP38" s="13">
        <f t="shared" si="6"/>
        <v>6.6853333333333333</v>
      </c>
      <c r="AQ38" s="6">
        <f t="shared" si="1"/>
        <v>9.1293333333333351</v>
      </c>
      <c r="AR38" s="6">
        <f t="shared" si="2"/>
        <v>5.8706666666666667</v>
      </c>
      <c r="AS38" s="14">
        <f t="shared" si="3"/>
        <v>10.094000000000001</v>
      </c>
      <c r="AT38" s="15">
        <f t="shared" si="4"/>
        <v>5.2060000000000004</v>
      </c>
    </row>
    <row r="39" spans="1:46" ht="7.5" customHeight="1" x14ac:dyDescent="0.2">
      <c r="A39" s="60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30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61"/>
      <c r="AG39" s="143"/>
      <c r="AH39" s="144"/>
      <c r="AI39" s="144"/>
      <c r="AJ39" s="145"/>
      <c r="AM39" s="5">
        <v>31</v>
      </c>
      <c r="AN39" s="12">
        <f t="shared" si="0"/>
        <v>50.129354838709659</v>
      </c>
      <c r="AO39" s="13">
        <f t="shared" si="5"/>
        <v>8.3146666666666675</v>
      </c>
      <c r="AP39" s="13">
        <f t="shared" si="6"/>
        <v>6.6853333333333333</v>
      </c>
      <c r="AQ39" s="6">
        <f t="shared" si="1"/>
        <v>9.1293333333333351</v>
      </c>
      <c r="AR39" s="6">
        <f t="shared" si="2"/>
        <v>5.8706666666666667</v>
      </c>
      <c r="AS39" s="14">
        <f t="shared" si="3"/>
        <v>10.094000000000001</v>
      </c>
      <c r="AT39" s="15">
        <f t="shared" si="4"/>
        <v>5.2060000000000004</v>
      </c>
    </row>
    <row r="40" spans="1:46" ht="12.75" customHeight="1" x14ac:dyDescent="0.2">
      <c r="A40" s="62" t="s">
        <v>13</v>
      </c>
      <c r="B40" s="52">
        <v>32</v>
      </c>
      <c r="C40" s="52">
        <v>33</v>
      </c>
      <c r="D40" s="52">
        <v>34</v>
      </c>
      <c r="E40" s="52">
        <v>35</v>
      </c>
      <c r="F40" s="52">
        <v>36</v>
      </c>
      <c r="G40" s="52">
        <v>37</v>
      </c>
      <c r="H40" s="52">
        <v>38</v>
      </c>
      <c r="I40" s="52">
        <v>39</v>
      </c>
      <c r="J40" s="52">
        <v>40</v>
      </c>
      <c r="K40" s="52">
        <v>41</v>
      </c>
      <c r="L40" s="52">
        <v>42</v>
      </c>
      <c r="M40" s="52">
        <v>43</v>
      </c>
      <c r="N40" s="52">
        <v>44</v>
      </c>
      <c r="O40" s="52">
        <v>45</v>
      </c>
      <c r="P40" s="52">
        <v>46</v>
      </c>
      <c r="Q40" s="52">
        <v>47</v>
      </c>
      <c r="R40" s="52">
        <v>48</v>
      </c>
      <c r="S40" s="52">
        <v>49</v>
      </c>
      <c r="T40" s="52">
        <v>50</v>
      </c>
      <c r="U40" s="52">
        <v>51</v>
      </c>
      <c r="V40" s="52">
        <v>52</v>
      </c>
      <c r="W40" s="52">
        <v>53</v>
      </c>
      <c r="X40" s="52">
        <v>54</v>
      </c>
      <c r="Y40" s="52">
        <v>55</v>
      </c>
      <c r="Z40" s="52">
        <v>56</v>
      </c>
      <c r="AA40" s="52">
        <v>57</v>
      </c>
      <c r="AB40" s="52">
        <v>58</v>
      </c>
      <c r="AC40" s="52">
        <v>59</v>
      </c>
      <c r="AD40" s="52">
        <v>60</v>
      </c>
      <c r="AE40" s="52">
        <v>61</v>
      </c>
      <c r="AF40" s="63">
        <v>62</v>
      </c>
      <c r="AG40" s="143"/>
      <c r="AH40" s="144"/>
      <c r="AI40" s="144"/>
      <c r="AJ40" s="145"/>
      <c r="AM40" s="5">
        <v>32</v>
      </c>
      <c r="AN40" s="12">
        <f t="shared" si="0"/>
        <v>50.129354838709659</v>
      </c>
      <c r="AO40" s="13">
        <f t="shared" si="5"/>
        <v>8.3146666666666675</v>
      </c>
      <c r="AP40" s="13">
        <f t="shared" si="6"/>
        <v>6.6853333333333333</v>
      </c>
      <c r="AQ40" s="6">
        <f t="shared" si="1"/>
        <v>9.1293333333333351</v>
      </c>
      <c r="AR40" s="6">
        <f t="shared" si="2"/>
        <v>5.8706666666666667</v>
      </c>
      <c r="AS40" s="14">
        <f t="shared" si="3"/>
        <v>10.094000000000001</v>
      </c>
      <c r="AT40" s="15">
        <f t="shared" si="4"/>
        <v>5.2060000000000004</v>
      </c>
    </row>
    <row r="41" spans="1:46" ht="21" customHeight="1" x14ac:dyDescent="0.2">
      <c r="A41" s="57" t="s">
        <v>27</v>
      </c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10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09"/>
      <c r="AE41" s="109"/>
      <c r="AF41" s="111"/>
      <c r="AG41" s="143"/>
      <c r="AH41" s="144"/>
      <c r="AI41" s="144"/>
      <c r="AJ41" s="145"/>
      <c r="AM41" s="5">
        <v>33</v>
      </c>
      <c r="AN41" s="12">
        <f t="shared" si="0"/>
        <v>50.129354838709659</v>
      </c>
      <c r="AO41" s="13">
        <f t="shared" si="5"/>
        <v>8.3146666666666675</v>
      </c>
      <c r="AP41" s="13">
        <f t="shared" si="6"/>
        <v>6.6853333333333333</v>
      </c>
      <c r="AQ41" s="6">
        <f t="shared" si="1"/>
        <v>9.1293333333333351</v>
      </c>
      <c r="AR41" s="6">
        <f t="shared" si="2"/>
        <v>5.8706666666666667</v>
      </c>
      <c r="AS41" s="14">
        <f t="shared" si="3"/>
        <v>10.094000000000001</v>
      </c>
      <c r="AT41" s="15">
        <f t="shared" si="4"/>
        <v>5.2060000000000004</v>
      </c>
    </row>
    <row r="42" spans="1:46" ht="18.75" customHeight="1" x14ac:dyDescent="0.2">
      <c r="A42" s="57" t="s">
        <v>14</v>
      </c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4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58"/>
      <c r="AG42" s="143"/>
      <c r="AH42" s="144"/>
      <c r="AI42" s="144"/>
      <c r="AJ42" s="145"/>
      <c r="AM42" s="5">
        <v>34</v>
      </c>
      <c r="AN42" s="12">
        <f t="shared" si="0"/>
        <v>50.129354838709659</v>
      </c>
      <c r="AO42" s="13">
        <f t="shared" si="5"/>
        <v>8.3146666666666675</v>
      </c>
      <c r="AP42" s="13">
        <f t="shared" si="6"/>
        <v>6.6853333333333333</v>
      </c>
      <c r="AQ42" s="6">
        <f t="shared" si="1"/>
        <v>9.1293333333333351</v>
      </c>
      <c r="AR42" s="6">
        <f t="shared" si="2"/>
        <v>5.8706666666666667</v>
      </c>
      <c r="AS42" s="14">
        <f t="shared" si="3"/>
        <v>10.094000000000001</v>
      </c>
      <c r="AT42" s="15">
        <f t="shared" si="4"/>
        <v>5.2060000000000004</v>
      </c>
    </row>
    <row r="43" spans="1:46" ht="21" customHeight="1" thickBot="1" x14ac:dyDescent="0.25">
      <c r="A43" s="64" t="s">
        <v>25</v>
      </c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6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7"/>
      <c r="AG43" s="143"/>
      <c r="AH43" s="144"/>
      <c r="AI43" s="144"/>
      <c r="AJ43" s="145"/>
      <c r="AM43" s="5">
        <v>35</v>
      </c>
      <c r="AN43" s="12">
        <f t="shared" si="0"/>
        <v>50.129354838709659</v>
      </c>
      <c r="AO43" s="13">
        <f t="shared" si="5"/>
        <v>8.3146666666666675</v>
      </c>
      <c r="AP43" s="13">
        <f t="shared" si="6"/>
        <v>6.6853333333333333</v>
      </c>
      <c r="AQ43" s="6">
        <f t="shared" si="1"/>
        <v>9.1293333333333351</v>
      </c>
      <c r="AR43" s="6">
        <f t="shared" si="2"/>
        <v>5.8706666666666667</v>
      </c>
      <c r="AS43" s="14">
        <f t="shared" si="3"/>
        <v>10.094000000000001</v>
      </c>
      <c r="AT43" s="15">
        <f t="shared" si="4"/>
        <v>5.2060000000000004</v>
      </c>
    </row>
    <row r="44" spans="1:46" ht="4.5" customHeight="1" thickBot="1" x14ac:dyDescent="0.25">
      <c r="AG44" s="143"/>
      <c r="AH44" s="144"/>
      <c r="AI44" s="144"/>
      <c r="AJ44" s="145"/>
      <c r="AM44" s="5">
        <v>36</v>
      </c>
      <c r="AN44" s="12">
        <f t="shared" si="0"/>
        <v>50.129354838709659</v>
      </c>
      <c r="AO44" s="13">
        <f t="shared" si="5"/>
        <v>8.3146666666666675</v>
      </c>
      <c r="AP44" s="13">
        <f t="shared" si="6"/>
        <v>6.6853333333333333</v>
      </c>
      <c r="AQ44" s="6">
        <f t="shared" si="1"/>
        <v>9.1293333333333351</v>
      </c>
      <c r="AR44" s="6">
        <f t="shared" si="2"/>
        <v>5.8706666666666667</v>
      </c>
      <c r="AS44" s="14">
        <f t="shared" si="3"/>
        <v>10.094000000000001</v>
      </c>
      <c r="AT44" s="15">
        <f t="shared" si="4"/>
        <v>5.2060000000000004</v>
      </c>
    </row>
    <row r="45" spans="1:46" ht="21" customHeight="1" x14ac:dyDescent="0.2">
      <c r="A45" s="149" t="s">
        <v>15</v>
      </c>
      <c r="B45" s="150"/>
      <c r="C45" s="150"/>
      <c r="D45" s="153" t="s">
        <v>16</v>
      </c>
      <c r="E45" s="153"/>
      <c r="F45" s="153"/>
      <c r="G45" s="153"/>
      <c r="H45" s="153"/>
      <c r="I45" s="154"/>
      <c r="J45" s="154"/>
      <c r="K45" s="154"/>
      <c r="L45" s="154"/>
      <c r="M45" s="154"/>
      <c r="N45" s="154"/>
      <c r="O45" s="154"/>
      <c r="P45" s="154"/>
      <c r="Q45" s="154"/>
      <c r="R45" s="154"/>
      <c r="S45" s="154"/>
      <c r="T45" s="155" t="s">
        <v>26</v>
      </c>
      <c r="U45" s="156"/>
      <c r="V45" s="157"/>
      <c r="W45" s="117"/>
      <c r="X45" s="118"/>
      <c r="Y45" s="118"/>
      <c r="Z45" s="118"/>
      <c r="AA45" s="118"/>
      <c r="AB45" s="118"/>
      <c r="AC45" s="118"/>
      <c r="AD45" s="118"/>
      <c r="AE45" s="118"/>
      <c r="AF45" s="119"/>
      <c r="AG45" s="143"/>
      <c r="AH45" s="144"/>
      <c r="AI45" s="144"/>
      <c r="AJ45" s="145"/>
      <c r="AM45" s="5">
        <v>37</v>
      </c>
      <c r="AN45" s="12">
        <f t="shared" si="0"/>
        <v>50.129354838709659</v>
      </c>
      <c r="AO45" s="13">
        <f t="shared" si="5"/>
        <v>8.3146666666666675</v>
      </c>
      <c r="AP45" s="13">
        <f t="shared" si="6"/>
        <v>6.6853333333333333</v>
      </c>
      <c r="AQ45" s="6">
        <f t="shared" si="1"/>
        <v>9.1293333333333351</v>
      </c>
      <c r="AR45" s="6">
        <f t="shared" si="2"/>
        <v>5.8706666666666667</v>
      </c>
      <c r="AS45" s="14">
        <f t="shared" si="3"/>
        <v>10.094000000000001</v>
      </c>
      <c r="AT45" s="15">
        <f t="shared" si="4"/>
        <v>5.2060000000000004</v>
      </c>
    </row>
    <row r="46" spans="1:46" ht="21" customHeight="1" thickBot="1" x14ac:dyDescent="0.25">
      <c r="A46" s="151"/>
      <c r="B46" s="152"/>
      <c r="C46" s="152"/>
      <c r="D46" s="123" t="s">
        <v>17</v>
      </c>
      <c r="E46" s="123"/>
      <c r="F46" s="123"/>
      <c r="G46" s="123"/>
      <c r="H46" s="123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58"/>
      <c r="U46" s="159"/>
      <c r="V46" s="160"/>
      <c r="W46" s="120"/>
      <c r="X46" s="121"/>
      <c r="Y46" s="121"/>
      <c r="Z46" s="121"/>
      <c r="AA46" s="121"/>
      <c r="AB46" s="121"/>
      <c r="AC46" s="121"/>
      <c r="AD46" s="121"/>
      <c r="AE46" s="121"/>
      <c r="AF46" s="122"/>
      <c r="AG46" s="146"/>
      <c r="AH46" s="147"/>
      <c r="AI46" s="147"/>
      <c r="AJ46" s="148"/>
      <c r="AM46" s="5">
        <v>38</v>
      </c>
      <c r="AN46" s="12">
        <f t="shared" si="0"/>
        <v>50.129354838709659</v>
      </c>
      <c r="AO46" s="13">
        <f t="shared" si="5"/>
        <v>8.3146666666666675</v>
      </c>
      <c r="AP46" s="13">
        <f t="shared" si="6"/>
        <v>6.6853333333333333</v>
      </c>
      <c r="AQ46" s="6">
        <f t="shared" si="1"/>
        <v>9.1293333333333351</v>
      </c>
      <c r="AR46" s="6">
        <f t="shared" si="2"/>
        <v>5.8706666666666667</v>
      </c>
      <c r="AS46" s="14">
        <f t="shared" si="3"/>
        <v>10.094000000000001</v>
      </c>
      <c r="AT46" s="15">
        <f t="shared" si="4"/>
        <v>5.2060000000000004</v>
      </c>
    </row>
    <row r="47" spans="1:46" x14ac:dyDescent="0.2">
      <c r="A47" s="38"/>
      <c r="B47" s="38"/>
      <c r="C47" s="38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7"/>
      <c r="AH47" s="37"/>
      <c r="AI47" s="37"/>
      <c r="AJ47" s="37"/>
      <c r="AM47" s="5">
        <v>39</v>
      </c>
      <c r="AN47" s="12">
        <f t="shared" si="0"/>
        <v>50.129354838709659</v>
      </c>
      <c r="AO47" s="13">
        <f t="shared" si="5"/>
        <v>8.3146666666666675</v>
      </c>
      <c r="AP47" s="13">
        <f t="shared" si="6"/>
        <v>6.6853333333333333</v>
      </c>
      <c r="AQ47" s="6">
        <f t="shared" si="1"/>
        <v>9.1293333333333351</v>
      </c>
      <c r="AR47" s="6">
        <f t="shared" si="2"/>
        <v>5.8706666666666667</v>
      </c>
      <c r="AS47" s="14">
        <f t="shared" si="3"/>
        <v>10.094000000000001</v>
      </c>
      <c r="AT47" s="15">
        <f t="shared" si="4"/>
        <v>5.2060000000000004</v>
      </c>
    </row>
    <row r="48" spans="1:46" ht="13.5" thickBot="1" x14ac:dyDescent="0.25">
      <c r="AG48" s="29"/>
      <c r="AH48" s="29"/>
      <c r="AI48" s="29"/>
      <c r="AJ48" s="29"/>
      <c r="AM48" s="5">
        <v>40</v>
      </c>
      <c r="AN48" s="12">
        <f t="shared" si="0"/>
        <v>50.129354838709659</v>
      </c>
      <c r="AO48" s="13">
        <f t="shared" si="5"/>
        <v>8.3146666666666675</v>
      </c>
      <c r="AP48" s="13">
        <f t="shared" si="6"/>
        <v>6.6853333333333333</v>
      </c>
      <c r="AQ48" s="6">
        <f t="shared" si="1"/>
        <v>9.1293333333333351</v>
      </c>
      <c r="AR48" s="6">
        <f t="shared" si="2"/>
        <v>5.8706666666666667</v>
      </c>
      <c r="AS48" s="14">
        <f t="shared" si="3"/>
        <v>10.094000000000001</v>
      </c>
      <c r="AT48" s="15">
        <f t="shared" si="4"/>
        <v>5.2060000000000004</v>
      </c>
    </row>
    <row r="49" spans="1:46" x14ac:dyDescent="0.2">
      <c r="A49" s="53" t="s">
        <v>13</v>
      </c>
      <c r="B49" s="54">
        <v>1</v>
      </c>
      <c r="C49" s="54">
        <v>2</v>
      </c>
      <c r="D49" s="54">
        <v>3</v>
      </c>
      <c r="E49" s="54">
        <v>4</v>
      </c>
      <c r="F49" s="54">
        <v>5</v>
      </c>
      <c r="G49" s="54">
        <v>6</v>
      </c>
      <c r="H49" s="54">
        <v>7</v>
      </c>
      <c r="I49" s="54">
        <v>8</v>
      </c>
      <c r="J49" s="54">
        <v>9</v>
      </c>
      <c r="K49" s="54">
        <v>10</v>
      </c>
      <c r="L49" s="54">
        <v>11</v>
      </c>
      <c r="M49" s="54">
        <v>12</v>
      </c>
      <c r="N49" s="54">
        <v>13</v>
      </c>
      <c r="O49" s="54">
        <v>14</v>
      </c>
      <c r="P49" s="54">
        <v>15</v>
      </c>
      <c r="Q49" s="54">
        <v>16</v>
      </c>
      <c r="R49" s="54">
        <v>17</v>
      </c>
      <c r="S49" s="55">
        <v>18</v>
      </c>
      <c r="T49" s="54">
        <v>19</v>
      </c>
      <c r="U49" s="54">
        <v>20</v>
      </c>
      <c r="V49" s="54">
        <v>21</v>
      </c>
      <c r="W49" s="54">
        <v>22</v>
      </c>
      <c r="X49" s="54">
        <v>23</v>
      </c>
      <c r="Y49" s="54">
        <v>24</v>
      </c>
      <c r="Z49" s="54">
        <v>25</v>
      </c>
      <c r="AA49" s="54">
        <v>26</v>
      </c>
      <c r="AB49" s="54">
        <v>27</v>
      </c>
      <c r="AC49" s="54">
        <v>28</v>
      </c>
      <c r="AD49" s="54">
        <v>29</v>
      </c>
      <c r="AE49" s="54">
        <v>30</v>
      </c>
      <c r="AF49" s="56">
        <v>31</v>
      </c>
      <c r="AM49" s="5">
        <v>41</v>
      </c>
      <c r="AN49" s="12">
        <f t="shared" si="0"/>
        <v>50.129354838709659</v>
      </c>
      <c r="AO49" s="13">
        <f t="shared" si="5"/>
        <v>8.3146666666666675</v>
      </c>
      <c r="AP49" s="13">
        <f t="shared" si="6"/>
        <v>6.6853333333333333</v>
      </c>
      <c r="AQ49" s="6">
        <f t="shared" si="1"/>
        <v>9.1293333333333351</v>
      </c>
      <c r="AR49" s="6">
        <f t="shared" si="2"/>
        <v>5.8706666666666667</v>
      </c>
      <c r="AS49" s="14">
        <f t="shared" si="3"/>
        <v>10.094000000000001</v>
      </c>
      <c r="AT49" s="15">
        <f t="shared" si="4"/>
        <v>5.2060000000000004</v>
      </c>
    </row>
    <row r="50" spans="1:46" x14ac:dyDescent="0.2">
      <c r="A50" s="57" t="s">
        <v>27</v>
      </c>
      <c r="B50" s="109">
        <v>8</v>
      </c>
      <c r="C50" s="109">
        <v>7</v>
      </c>
      <c r="D50" s="109">
        <v>9</v>
      </c>
      <c r="E50" s="109">
        <v>10</v>
      </c>
      <c r="F50" s="109">
        <v>8</v>
      </c>
      <c r="G50" s="109">
        <v>7</v>
      </c>
      <c r="H50" s="109">
        <v>6</v>
      </c>
      <c r="I50" s="109">
        <v>6</v>
      </c>
      <c r="J50" s="109">
        <v>9</v>
      </c>
      <c r="K50" s="109">
        <v>8</v>
      </c>
      <c r="L50" s="109">
        <v>7</v>
      </c>
      <c r="M50" s="109">
        <v>9</v>
      </c>
      <c r="N50" s="110">
        <v>8</v>
      </c>
      <c r="O50" s="109">
        <v>6</v>
      </c>
      <c r="P50" s="109">
        <v>5</v>
      </c>
      <c r="Q50" s="109">
        <v>8</v>
      </c>
      <c r="R50" s="109">
        <v>9</v>
      </c>
      <c r="S50" s="109">
        <v>8</v>
      </c>
      <c r="T50" s="109">
        <v>8</v>
      </c>
      <c r="U50" s="109">
        <v>7</v>
      </c>
      <c r="V50" s="109">
        <v>8</v>
      </c>
      <c r="W50" s="109"/>
      <c r="X50" s="109"/>
      <c r="Y50" s="109"/>
      <c r="Z50" s="109"/>
      <c r="AA50" s="109"/>
      <c r="AB50" s="109"/>
      <c r="AC50" s="109"/>
      <c r="AD50" s="109"/>
      <c r="AE50" s="109"/>
      <c r="AF50" s="111"/>
      <c r="AM50" s="5">
        <v>42</v>
      </c>
      <c r="AN50" s="12">
        <f t="shared" si="0"/>
        <v>50.129354838709659</v>
      </c>
      <c r="AO50" s="13">
        <f t="shared" si="5"/>
        <v>8.3146666666666675</v>
      </c>
      <c r="AP50" s="13">
        <f t="shared" si="6"/>
        <v>6.6853333333333333</v>
      </c>
      <c r="AQ50" s="6">
        <f t="shared" si="1"/>
        <v>9.1293333333333351</v>
      </c>
      <c r="AR50" s="6">
        <f t="shared" si="2"/>
        <v>5.8706666666666667</v>
      </c>
      <c r="AS50" s="14">
        <f t="shared" si="3"/>
        <v>10.094000000000001</v>
      </c>
      <c r="AT50" s="15">
        <f t="shared" si="4"/>
        <v>5.2060000000000004</v>
      </c>
    </row>
    <row r="51" spans="1:46" x14ac:dyDescent="0.2">
      <c r="B51" s="112">
        <f>(C50)</f>
        <v>7</v>
      </c>
      <c r="C51" s="112">
        <f t="shared" ref="C51:U51" si="7">(D50)</f>
        <v>9</v>
      </c>
      <c r="D51" s="112">
        <f t="shared" si="7"/>
        <v>10</v>
      </c>
      <c r="E51" s="112">
        <f t="shared" si="7"/>
        <v>8</v>
      </c>
      <c r="F51" s="112">
        <f t="shared" si="7"/>
        <v>7</v>
      </c>
      <c r="G51" s="112">
        <f t="shared" si="7"/>
        <v>6</v>
      </c>
      <c r="H51" s="112">
        <f t="shared" si="7"/>
        <v>6</v>
      </c>
      <c r="I51" s="112">
        <f t="shared" si="7"/>
        <v>9</v>
      </c>
      <c r="J51" s="112">
        <f t="shared" si="7"/>
        <v>8</v>
      </c>
      <c r="K51" s="112">
        <f t="shared" si="7"/>
        <v>7</v>
      </c>
      <c r="L51" s="112">
        <f t="shared" si="7"/>
        <v>9</v>
      </c>
      <c r="M51" s="112">
        <f t="shared" si="7"/>
        <v>8</v>
      </c>
      <c r="N51" s="112">
        <f t="shared" si="7"/>
        <v>6</v>
      </c>
      <c r="O51" s="112">
        <f t="shared" si="7"/>
        <v>5</v>
      </c>
      <c r="P51" s="112">
        <f t="shared" si="7"/>
        <v>8</v>
      </c>
      <c r="Q51" s="112">
        <f t="shared" si="7"/>
        <v>9</v>
      </c>
      <c r="R51" s="112">
        <f t="shared" si="7"/>
        <v>8</v>
      </c>
      <c r="S51" s="112">
        <f t="shared" si="7"/>
        <v>8</v>
      </c>
      <c r="T51" s="112">
        <f t="shared" si="7"/>
        <v>7</v>
      </c>
      <c r="U51" s="112">
        <f t="shared" si="7"/>
        <v>8</v>
      </c>
      <c r="V51" s="29"/>
      <c r="W51" s="29"/>
      <c r="X51" s="29"/>
      <c r="AM51" s="5">
        <v>43</v>
      </c>
      <c r="AN51" s="12">
        <f t="shared" si="0"/>
        <v>50.129354838709659</v>
      </c>
      <c r="AO51" s="13">
        <f t="shared" si="5"/>
        <v>8.3146666666666675</v>
      </c>
      <c r="AP51" s="13">
        <f t="shared" si="6"/>
        <v>6.6853333333333333</v>
      </c>
      <c r="AQ51" s="6">
        <f t="shared" si="1"/>
        <v>9.1293333333333351</v>
      </c>
      <c r="AR51" s="6">
        <f t="shared" si="2"/>
        <v>5.8706666666666667</v>
      </c>
      <c r="AS51" s="14">
        <f t="shared" si="3"/>
        <v>10.094000000000001</v>
      </c>
      <c r="AT51" s="15">
        <f t="shared" si="4"/>
        <v>5.2060000000000004</v>
      </c>
    </row>
    <row r="52" spans="1:46" x14ac:dyDescent="0.2"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30"/>
      <c r="T52" s="29"/>
      <c r="U52" s="29"/>
      <c r="V52" s="29"/>
      <c r="W52" s="29"/>
      <c r="X52" s="29"/>
      <c r="AM52" s="5">
        <v>44</v>
      </c>
      <c r="AN52" s="12">
        <f t="shared" si="0"/>
        <v>50.129354838709659</v>
      </c>
      <c r="AO52" s="13">
        <f t="shared" si="5"/>
        <v>8.3146666666666675</v>
      </c>
      <c r="AP52" s="13">
        <f t="shared" si="6"/>
        <v>6.6853333333333333</v>
      </c>
      <c r="AQ52" s="6">
        <f t="shared" si="1"/>
        <v>9.1293333333333351</v>
      </c>
      <c r="AR52" s="6">
        <f t="shared" si="2"/>
        <v>5.8706666666666667</v>
      </c>
      <c r="AS52" s="14">
        <f t="shared" si="3"/>
        <v>10.094000000000001</v>
      </c>
      <c r="AT52" s="15">
        <f t="shared" si="4"/>
        <v>5.2060000000000004</v>
      </c>
    </row>
    <row r="53" spans="1:46" x14ac:dyDescent="0.2">
      <c r="A53" s="27" t="s">
        <v>49</v>
      </c>
      <c r="B53" s="112">
        <f>AVERAGE(B50:B51)</f>
        <v>7.5</v>
      </c>
      <c r="C53" s="112">
        <f t="shared" ref="C53:U53" si="8">AVERAGE(C50:C51)</f>
        <v>8</v>
      </c>
      <c r="D53" s="112">
        <f t="shared" si="8"/>
        <v>9.5</v>
      </c>
      <c r="E53" s="112">
        <f t="shared" si="8"/>
        <v>9</v>
      </c>
      <c r="F53" s="112">
        <f t="shared" si="8"/>
        <v>7.5</v>
      </c>
      <c r="G53" s="112">
        <f t="shared" si="8"/>
        <v>6.5</v>
      </c>
      <c r="H53" s="112">
        <f t="shared" si="8"/>
        <v>6</v>
      </c>
      <c r="I53" s="112">
        <f t="shared" si="8"/>
        <v>7.5</v>
      </c>
      <c r="J53" s="112">
        <f t="shared" si="8"/>
        <v>8.5</v>
      </c>
      <c r="K53" s="112">
        <f t="shared" si="8"/>
        <v>7.5</v>
      </c>
      <c r="L53" s="112">
        <f t="shared" si="8"/>
        <v>8</v>
      </c>
      <c r="M53" s="112">
        <f t="shared" si="8"/>
        <v>8.5</v>
      </c>
      <c r="N53" s="112">
        <f t="shared" si="8"/>
        <v>7</v>
      </c>
      <c r="O53" s="112">
        <f t="shared" si="8"/>
        <v>5.5</v>
      </c>
      <c r="P53" s="112">
        <f t="shared" si="8"/>
        <v>6.5</v>
      </c>
      <c r="Q53" s="112">
        <f t="shared" si="8"/>
        <v>8.5</v>
      </c>
      <c r="R53" s="112">
        <f t="shared" si="8"/>
        <v>8.5</v>
      </c>
      <c r="S53" s="112">
        <f t="shared" si="8"/>
        <v>8</v>
      </c>
      <c r="T53" s="112">
        <f t="shared" si="8"/>
        <v>7.5</v>
      </c>
      <c r="U53" s="112">
        <f t="shared" si="8"/>
        <v>7.5</v>
      </c>
      <c r="V53" s="29"/>
      <c r="W53" s="29"/>
      <c r="X53" s="29"/>
      <c r="AM53" s="5">
        <v>45</v>
      </c>
      <c r="AN53" s="12">
        <f t="shared" si="0"/>
        <v>50.129354838709659</v>
      </c>
      <c r="AO53" s="13">
        <f t="shared" si="5"/>
        <v>8.3146666666666675</v>
      </c>
      <c r="AP53" s="13">
        <f t="shared" si="6"/>
        <v>6.6853333333333333</v>
      </c>
      <c r="AQ53" s="6">
        <f t="shared" si="1"/>
        <v>9.1293333333333351</v>
      </c>
      <c r="AR53" s="6">
        <f t="shared" si="2"/>
        <v>5.8706666666666667</v>
      </c>
      <c r="AS53" s="14">
        <f t="shared" si="3"/>
        <v>10.094000000000001</v>
      </c>
      <c r="AT53" s="15">
        <f t="shared" si="4"/>
        <v>5.2060000000000004</v>
      </c>
    </row>
    <row r="54" spans="1:46" x14ac:dyDescent="0.2">
      <c r="A54" s="113" t="s">
        <v>50</v>
      </c>
      <c r="B54" s="112">
        <f>(MAX(B50:B51)-MIN(B50:B51))</f>
        <v>1</v>
      </c>
      <c r="C54" s="112">
        <f t="shared" ref="C54:U54" si="9">(MAX(C50:C51)-MIN(C50:C51))</f>
        <v>2</v>
      </c>
      <c r="D54" s="112">
        <f t="shared" si="9"/>
        <v>1</v>
      </c>
      <c r="E54" s="112">
        <f t="shared" si="9"/>
        <v>2</v>
      </c>
      <c r="F54" s="112">
        <f t="shared" si="9"/>
        <v>1</v>
      </c>
      <c r="G54" s="112">
        <f t="shared" si="9"/>
        <v>1</v>
      </c>
      <c r="H54" s="112">
        <f t="shared" si="9"/>
        <v>0</v>
      </c>
      <c r="I54" s="112">
        <f t="shared" si="9"/>
        <v>3</v>
      </c>
      <c r="J54" s="112">
        <f t="shared" si="9"/>
        <v>1</v>
      </c>
      <c r="K54" s="112">
        <f t="shared" si="9"/>
        <v>1</v>
      </c>
      <c r="L54" s="112">
        <f t="shared" si="9"/>
        <v>2</v>
      </c>
      <c r="M54" s="112">
        <f t="shared" si="9"/>
        <v>1</v>
      </c>
      <c r="N54" s="112">
        <f t="shared" si="9"/>
        <v>2</v>
      </c>
      <c r="O54" s="112">
        <f t="shared" si="9"/>
        <v>1</v>
      </c>
      <c r="P54" s="112">
        <f t="shared" si="9"/>
        <v>3</v>
      </c>
      <c r="Q54" s="112">
        <f t="shared" si="9"/>
        <v>1</v>
      </c>
      <c r="R54" s="112">
        <f t="shared" si="9"/>
        <v>1</v>
      </c>
      <c r="S54" s="112">
        <f t="shared" si="9"/>
        <v>0</v>
      </c>
      <c r="T54" s="112">
        <f t="shared" si="9"/>
        <v>1</v>
      </c>
      <c r="U54" s="112">
        <f t="shared" si="9"/>
        <v>1</v>
      </c>
      <c r="V54" s="29"/>
      <c r="W54" s="29"/>
      <c r="X54" s="29"/>
      <c r="AM54" s="5">
        <v>46</v>
      </c>
      <c r="AN54" s="12">
        <f t="shared" si="0"/>
        <v>50.129354838709659</v>
      </c>
      <c r="AO54" s="13">
        <f t="shared" si="5"/>
        <v>8.3146666666666675</v>
      </c>
      <c r="AP54" s="13">
        <f t="shared" si="6"/>
        <v>6.6853333333333333</v>
      </c>
      <c r="AQ54" s="6">
        <f t="shared" si="1"/>
        <v>9.1293333333333351</v>
      </c>
      <c r="AR54" s="6">
        <f t="shared" si="2"/>
        <v>5.8706666666666667</v>
      </c>
      <c r="AS54" s="14">
        <f t="shared" si="3"/>
        <v>10.094000000000001</v>
      </c>
      <c r="AT54" s="15">
        <f t="shared" si="4"/>
        <v>5.2060000000000004</v>
      </c>
    </row>
    <row r="55" spans="1:46" ht="13.5" thickBot="1" x14ac:dyDescent="0.25">
      <c r="A55" s="113" t="s">
        <v>54</v>
      </c>
      <c r="B55" s="112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  <c r="V55" s="29"/>
      <c r="W55" s="29"/>
      <c r="X55" s="29"/>
      <c r="AM55" s="5"/>
      <c r="AN55" s="12"/>
      <c r="AO55" s="13"/>
      <c r="AP55" s="13"/>
      <c r="AQ55" s="6"/>
      <c r="AR55" s="6"/>
      <c r="AS55" s="14"/>
      <c r="AT55" s="15"/>
    </row>
    <row r="56" spans="1:46" x14ac:dyDescent="0.2">
      <c r="A56" s="53" t="s">
        <v>13</v>
      </c>
      <c r="B56" s="54">
        <v>1</v>
      </c>
      <c r="C56" s="54">
        <v>2</v>
      </c>
      <c r="D56" s="54">
        <v>3</v>
      </c>
      <c r="E56" s="54">
        <v>4</v>
      </c>
      <c r="F56" s="54">
        <v>5</v>
      </c>
      <c r="G56" s="54">
        <v>6</v>
      </c>
      <c r="H56" s="54">
        <v>7</v>
      </c>
      <c r="I56" s="54">
        <v>8</v>
      </c>
      <c r="J56" s="54">
        <v>9</v>
      </c>
      <c r="K56" s="54">
        <v>10</v>
      </c>
      <c r="L56" s="54">
        <v>11</v>
      </c>
      <c r="M56" s="54">
        <v>12</v>
      </c>
      <c r="N56" s="54">
        <v>13</v>
      </c>
      <c r="O56" s="54">
        <v>14</v>
      </c>
      <c r="P56" s="54">
        <v>15</v>
      </c>
      <c r="Q56" s="54">
        <v>16</v>
      </c>
      <c r="R56" s="54">
        <v>17</v>
      </c>
      <c r="S56" s="55">
        <v>18</v>
      </c>
      <c r="T56" s="54">
        <v>19</v>
      </c>
      <c r="U56" s="54">
        <v>20</v>
      </c>
      <c r="V56" s="54">
        <v>21</v>
      </c>
      <c r="W56" s="54">
        <v>22</v>
      </c>
      <c r="X56" s="54">
        <v>23</v>
      </c>
      <c r="Y56" s="54">
        <v>24</v>
      </c>
      <c r="Z56" s="54">
        <v>25</v>
      </c>
      <c r="AA56" s="54">
        <v>26</v>
      </c>
      <c r="AB56" s="54">
        <v>27</v>
      </c>
      <c r="AC56" s="54">
        <v>28</v>
      </c>
      <c r="AD56" s="54">
        <v>29</v>
      </c>
      <c r="AE56" s="54">
        <v>30</v>
      </c>
      <c r="AF56" s="56">
        <v>31</v>
      </c>
      <c r="AM56" s="5">
        <v>47</v>
      </c>
      <c r="AN56" s="12">
        <f t="shared" si="0"/>
        <v>50.129354838709659</v>
      </c>
      <c r="AO56" s="13">
        <f t="shared" si="5"/>
        <v>8.3146666666666675</v>
      </c>
      <c r="AP56" s="13">
        <f t="shared" si="6"/>
        <v>6.6853333333333333</v>
      </c>
      <c r="AQ56" s="6">
        <f t="shared" si="1"/>
        <v>9.1293333333333351</v>
      </c>
      <c r="AR56" s="6">
        <f t="shared" si="2"/>
        <v>5.8706666666666667</v>
      </c>
      <c r="AS56" s="14">
        <f t="shared" si="3"/>
        <v>10.094000000000001</v>
      </c>
      <c r="AT56" s="15">
        <f t="shared" si="4"/>
        <v>5.2060000000000004</v>
      </c>
    </row>
    <row r="57" spans="1:46" x14ac:dyDescent="0.2">
      <c r="A57" s="113" t="s">
        <v>51</v>
      </c>
      <c r="B57" s="115">
        <f>AVERAGE(B54:AF54)</f>
        <v>1.3</v>
      </c>
      <c r="C57" s="115">
        <f>(B57)</f>
        <v>1.3</v>
      </c>
      <c r="D57" s="115">
        <f t="shared" ref="D57:V59" si="10">(C57)</f>
        <v>1.3</v>
      </c>
      <c r="E57" s="115">
        <f t="shared" si="10"/>
        <v>1.3</v>
      </c>
      <c r="F57" s="115">
        <f t="shared" si="10"/>
        <v>1.3</v>
      </c>
      <c r="G57" s="115">
        <f t="shared" si="10"/>
        <v>1.3</v>
      </c>
      <c r="H57" s="115">
        <f t="shared" si="10"/>
        <v>1.3</v>
      </c>
      <c r="I57" s="115">
        <f t="shared" si="10"/>
        <v>1.3</v>
      </c>
      <c r="J57" s="115">
        <f t="shared" si="10"/>
        <v>1.3</v>
      </c>
      <c r="K57" s="115">
        <f t="shared" si="10"/>
        <v>1.3</v>
      </c>
      <c r="L57" s="115">
        <f t="shared" si="10"/>
        <v>1.3</v>
      </c>
      <c r="M57" s="115">
        <f t="shared" si="10"/>
        <v>1.3</v>
      </c>
      <c r="N57" s="115">
        <f t="shared" si="10"/>
        <v>1.3</v>
      </c>
      <c r="O57" s="115">
        <f t="shared" si="10"/>
        <v>1.3</v>
      </c>
      <c r="P57" s="115">
        <f t="shared" si="10"/>
        <v>1.3</v>
      </c>
      <c r="Q57" s="115">
        <f t="shared" si="10"/>
        <v>1.3</v>
      </c>
      <c r="R57" s="115">
        <f t="shared" si="10"/>
        <v>1.3</v>
      </c>
      <c r="S57" s="115">
        <f t="shared" si="10"/>
        <v>1.3</v>
      </c>
      <c r="T57" s="115">
        <f t="shared" si="10"/>
        <v>1.3</v>
      </c>
      <c r="U57" s="115">
        <f t="shared" si="10"/>
        <v>1.3</v>
      </c>
      <c r="V57" s="115">
        <f t="shared" si="10"/>
        <v>1.3</v>
      </c>
      <c r="W57" s="115">
        <f t="shared" ref="W57:AF59" si="11">(V57)</f>
        <v>1.3</v>
      </c>
      <c r="X57" s="115">
        <f t="shared" si="11"/>
        <v>1.3</v>
      </c>
      <c r="Y57" s="115">
        <f t="shared" si="11"/>
        <v>1.3</v>
      </c>
      <c r="Z57" s="115">
        <f t="shared" si="11"/>
        <v>1.3</v>
      </c>
      <c r="AA57" s="115">
        <f t="shared" si="11"/>
        <v>1.3</v>
      </c>
      <c r="AB57" s="115">
        <f t="shared" si="11"/>
        <v>1.3</v>
      </c>
      <c r="AC57" s="115">
        <f t="shared" si="11"/>
        <v>1.3</v>
      </c>
      <c r="AD57" s="115">
        <f t="shared" si="11"/>
        <v>1.3</v>
      </c>
      <c r="AE57" s="115">
        <f t="shared" si="11"/>
        <v>1.3</v>
      </c>
      <c r="AF57" s="115">
        <f t="shared" si="11"/>
        <v>1.3</v>
      </c>
      <c r="AM57" s="5">
        <v>48</v>
      </c>
      <c r="AN57" s="12">
        <f t="shared" si="0"/>
        <v>50.129354838709659</v>
      </c>
      <c r="AO57" s="13">
        <f t="shared" si="5"/>
        <v>8.3146666666666675</v>
      </c>
      <c r="AP57" s="13">
        <f t="shared" si="6"/>
        <v>6.6853333333333333</v>
      </c>
      <c r="AQ57" s="6">
        <f t="shared" si="1"/>
        <v>9.1293333333333351</v>
      </c>
      <c r="AR57" s="6">
        <f t="shared" si="2"/>
        <v>5.8706666666666667</v>
      </c>
      <c r="AS57" s="14">
        <f t="shared" si="3"/>
        <v>10.094000000000001</v>
      </c>
      <c r="AT57" s="15">
        <f t="shared" si="4"/>
        <v>5.2060000000000004</v>
      </c>
    </row>
    <row r="58" spans="1:46" ht="13.5" x14ac:dyDescent="0.25">
      <c r="A58" s="113" t="s">
        <v>52</v>
      </c>
      <c r="B58" s="116">
        <f>(Hoja2!D3*'Carta Base'!B57)</f>
        <v>4.2470999999999997</v>
      </c>
      <c r="C58" s="116">
        <f t="shared" ref="C58:R59" si="12">(B58)</f>
        <v>4.2470999999999997</v>
      </c>
      <c r="D58" s="116">
        <f t="shared" si="12"/>
        <v>4.2470999999999997</v>
      </c>
      <c r="E58" s="116">
        <f t="shared" si="12"/>
        <v>4.2470999999999997</v>
      </c>
      <c r="F58" s="116">
        <f t="shared" si="12"/>
        <v>4.2470999999999997</v>
      </c>
      <c r="G58" s="116">
        <f t="shared" si="12"/>
        <v>4.2470999999999997</v>
      </c>
      <c r="H58" s="116">
        <f t="shared" si="12"/>
        <v>4.2470999999999997</v>
      </c>
      <c r="I58" s="116">
        <f t="shared" si="12"/>
        <v>4.2470999999999997</v>
      </c>
      <c r="J58" s="116">
        <f t="shared" si="12"/>
        <v>4.2470999999999997</v>
      </c>
      <c r="K58" s="116">
        <f t="shared" si="12"/>
        <v>4.2470999999999997</v>
      </c>
      <c r="L58" s="116">
        <f t="shared" si="12"/>
        <v>4.2470999999999997</v>
      </c>
      <c r="M58" s="116">
        <f t="shared" si="12"/>
        <v>4.2470999999999997</v>
      </c>
      <c r="N58" s="116">
        <f t="shared" si="12"/>
        <v>4.2470999999999997</v>
      </c>
      <c r="O58" s="116">
        <f t="shared" si="12"/>
        <v>4.2470999999999997</v>
      </c>
      <c r="P58" s="116">
        <f t="shared" si="12"/>
        <v>4.2470999999999997</v>
      </c>
      <c r="Q58" s="116">
        <f t="shared" si="12"/>
        <v>4.2470999999999997</v>
      </c>
      <c r="R58" s="116">
        <f t="shared" si="12"/>
        <v>4.2470999999999997</v>
      </c>
      <c r="S58" s="116">
        <f t="shared" si="10"/>
        <v>4.2470999999999997</v>
      </c>
      <c r="T58" s="116">
        <f t="shared" si="10"/>
        <v>4.2470999999999997</v>
      </c>
      <c r="U58" s="116">
        <f t="shared" si="10"/>
        <v>4.2470999999999997</v>
      </c>
      <c r="V58" s="116">
        <f t="shared" si="10"/>
        <v>4.2470999999999997</v>
      </c>
      <c r="W58" s="116">
        <f t="shared" si="11"/>
        <v>4.2470999999999997</v>
      </c>
      <c r="X58" s="116">
        <f t="shared" si="11"/>
        <v>4.2470999999999997</v>
      </c>
      <c r="Y58" s="116">
        <f t="shared" si="11"/>
        <v>4.2470999999999997</v>
      </c>
      <c r="Z58" s="116">
        <f t="shared" si="11"/>
        <v>4.2470999999999997</v>
      </c>
      <c r="AA58" s="116">
        <f t="shared" si="11"/>
        <v>4.2470999999999997</v>
      </c>
      <c r="AB58" s="116">
        <f t="shared" si="11"/>
        <v>4.2470999999999997</v>
      </c>
      <c r="AC58" s="116">
        <f t="shared" si="11"/>
        <v>4.2470999999999997</v>
      </c>
      <c r="AD58" s="116">
        <f t="shared" si="11"/>
        <v>4.2470999999999997</v>
      </c>
      <c r="AE58" s="116">
        <f t="shared" si="11"/>
        <v>4.2470999999999997</v>
      </c>
      <c r="AF58" s="116">
        <f t="shared" si="11"/>
        <v>4.2470999999999997</v>
      </c>
      <c r="AM58" s="5">
        <v>49</v>
      </c>
      <c r="AN58" s="12">
        <f t="shared" si="0"/>
        <v>50.129354838709659</v>
      </c>
      <c r="AO58" s="13">
        <f t="shared" si="5"/>
        <v>8.3146666666666675</v>
      </c>
      <c r="AP58" s="13">
        <f t="shared" si="6"/>
        <v>6.6853333333333333</v>
      </c>
      <c r="AQ58" s="6">
        <f t="shared" si="1"/>
        <v>9.1293333333333351</v>
      </c>
      <c r="AR58" s="6">
        <f t="shared" si="2"/>
        <v>5.8706666666666667</v>
      </c>
      <c r="AS58" s="14">
        <f t="shared" si="3"/>
        <v>10.094000000000001</v>
      </c>
      <c r="AT58" s="15">
        <f t="shared" si="4"/>
        <v>5.2060000000000004</v>
      </c>
    </row>
    <row r="59" spans="1:46" ht="13.5" x14ac:dyDescent="0.25">
      <c r="A59" s="113" t="s">
        <v>53</v>
      </c>
      <c r="B59" s="116">
        <f>(Hoja2!C3*'Carta Base'!B57)</f>
        <v>0</v>
      </c>
      <c r="C59" s="115">
        <f t="shared" si="12"/>
        <v>0</v>
      </c>
      <c r="D59" s="115">
        <f t="shared" si="10"/>
        <v>0</v>
      </c>
      <c r="E59" s="115">
        <f t="shared" si="10"/>
        <v>0</v>
      </c>
      <c r="F59" s="115">
        <f t="shared" si="10"/>
        <v>0</v>
      </c>
      <c r="G59" s="115">
        <f t="shared" si="10"/>
        <v>0</v>
      </c>
      <c r="H59" s="115">
        <f t="shared" si="10"/>
        <v>0</v>
      </c>
      <c r="I59" s="115">
        <f t="shared" si="10"/>
        <v>0</v>
      </c>
      <c r="J59" s="115">
        <f t="shared" si="10"/>
        <v>0</v>
      </c>
      <c r="K59" s="115">
        <f t="shared" si="10"/>
        <v>0</v>
      </c>
      <c r="L59" s="115">
        <f t="shared" si="10"/>
        <v>0</v>
      </c>
      <c r="M59" s="115">
        <f t="shared" si="10"/>
        <v>0</v>
      </c>
      <c r="N59" s="115">
        <f t="shared" si="10"/>
        <v>0</v>
      </c>
      <c r="O59" s="115">
        <f t="shared" si="10"/>
        <v>0</v>
      </c>
      <c r="P59" s="115">
        <f t="shared" si="10"/>
        <v>0</v>
      </c>
      <c r="Q59" s="115">
        <f t="shared" si="10"/>
        <v>0</v>
      </c>
      <c r="R59" s="115">
        <f t="shared" si="10"/>
        <v>0</v>
      </c>
      <c r="S59" s="115">
        <f t="shared" si="10"/>
        <v>0</v>
      </c>
      <c r="T59" s="115">
        <f t="shared" si="10"/>
        <v>0</v>
      </c>
      <c r="U59" s="115">
        <f t="shared" si="10"/>
        <v>0</v>
      </c>
      <c r="V59" s="115">
        <f t="shared" si="10"/>
        <v>0</v>
      </c>
      <c r="W59" s="115">
        <f t="shared" si="11"/>
        <v>0</v>
      </c>
      <c r="X59" s="115">
        <f t="shared" si="11"/>
        <v>0</v>
      </c>
      <c r="Y59" s="115">
        <f t="shared" si="11"/>
        <v>0</v>
      </c>
      <c r="Z59" s="115">
        <f t="shared" si="11"/>
        <v>0</v>
      </c>
      <c r="AA59" s="115">
        <f t="shared" si="11"/>
        <v>0</v>
      </c>
      <c r="AB59" s="115">
        <f t="shared" si="11"/>
        <v>0</v>
      </c>
      <c r="AC59" s="115">
        <f t="shared" si="11"/>
        <v>0</v>
      </c>
      <c r="AD59" s="115">
        <f t="shared" si="11"/>
        <v>0</v>
      </c>
      <c r="AE59" s="115">
        <f t="shared" si="11"/>
        <v>0</v>
      </c>
      <c r="AF59" s="115">
        <f t="shared" si="11"/>
        <v>0</v>
      </c>
      <c r="AM59" s="5">
        <v>50</v>
      </c>
      <c r="AN59" s="12">
        <f t="shared" si="0"/>
        <v>50.129354838709659</v>
      </c>
      <c r="AO59" s="13">
        <f t="shared" si="5"/>
        <v>8.3146666666666675</v>
      </c>
      <c r="AP59" s="13">
        <f t="shared" si="6"/>
        <v>6.6853333333333333</v>
      </c>
      <c r="AQ59" s="6">
        <f t="shared" si="1"/>
        <v>9.1293333333333351</v>
      </c>
      <c r="AR59" s="6">
        <f t="shared" si="2"/>
        <v>5.8706666666666667</v>
      </c>
      <c r="AS59" s="14">
        <f t="shared" si="3"/>
        <v>10.094000000000001</v>
      </c>
      <c r="AT59" s="15">
        <f t="shared" si="4"/>
        <v>5.2060000000000004</v>
      </c>
    </row>
    <row r="60" spans="1:46" x14ac:dyDescent="0.2">
      <c r="A60" s="113" t="s">
        <v>50</v>
      </c>
      <c r="B60" s="115">
        <f>(B54)</f>
        <v>1</v>
      </c>
      <c r="C60" s="115">
        <f t="shared" ref="C60:U60" si="13">(C54)</f>
        <v>2</v>
      </c>
      <c r="D60" s="115">
        <f t="shared" si="13"/>
        <v>1</v>
      </c>
      <c r="E60" s="115">
        <f t="shared" si="13"/>
        <v>2</v>
      </c>
      <c r="F60" s="115">
        <f t="shared" si="13"/>
        <v>1</v>
      </c>
      <c r="G60" s="115">
        <f t="shared" si="13"/>
        <v>1</v>
      </c>
      <c r="H60" s="115">
        <f t="shared" si="13"/>
        <v>0</v>
      </c>
      <c r="I60" s="115">
        <f t="shared" si="13"/>
        <v>3</v>
      </c>
      <c r="J60" s="115">
        <f t="shared" si="13"/>
        <v>1</v>
      </c>
      <c r="K60" s="115">
        <f t="shared" si="13"/>
        <v>1</v>
      </c>
      <c r="L60" s="115">
        <f t="shared" si="13"/>
        <v>2</v>
      </c>
      <c r="M60" s="115">
        <f t="shared" si="13"/>
        <v>1</v>
      </c>
      <c r="N60" s="115">
        <f t="shared" si="13"/>
        <v>2</v>
      </c>
      <c r="O60" s="115">
        <f t="shared" si="13"/>
        <v>1</v>
      </c>
      <c r="P60" s="115">
        <f t="shared" si="13"/>
        <v>3</v>
      </c>
      <c r="Q60" s="115">
        <f t="shared" si="13"/>
        <v>1</v>
      </c>
      <c r="R60" s="115">
        <f t="shared" si="13"/>
        <v>1</v>
      </c>
      <c r="S60" s="115">
        <f t="shared" si="13"/>
        <v>0</v>
      </c>
      <c r="T60" s="115">
        <f t="shared" si="13"/>
        <v>1</v>
      </c>
      <c r="U60" s="115">
        <f t="shared" si="13"/>
        <v>1</v>
      </c>
      <c r="AM60" s="5">
        <v>51</v>
      </c>
      <c r="AN60" s="12">
        <f t="shared" si="0"/>
        <v>50.129354838709659</v>
      </c>
      <c r="AO60" s="13">
        <f t="shared" si="5"/>
        <v>8.3146666666666675</v>
      </c>
      <c r="AP60" s="13">
        <f t="shared" si="6"/>
        <v>6.6853333333333333</v>
      </c>
      <c r="AQ60" s="6">
        <f t="shared" si="1"/>
        <v>9.1293333333333351</v>
      </c>
      <c r="AR60" s="6">
        <f t="shared" si="2"/>
        <v>5.8706666666666667</v>
      </c>
      <c r="AS60" s="14">
        <f t="shared" si="3"/>
        <v>10.094000000000001</v>
      </c>
      <c r="AT60" s="15">
        <f t="shared" si="4"/>
        <v>5.2060000000000004</v>
      </c>
    </row>
    <row r="61" spans="1:46" x14ac:dyDescent="0.2">
      <c r="AM61" s="5">
        <v>52</v>
      </c>
      <c r="AN61" s="12">
        <f t="shared" si="0"/>
        <v>50.129354838709659</v>
      </c>
      <c r="AO61" s="13">
        <f t="shared" si="5"/>
        <v>8.3146666666666675</v>
      </c>
      <c r="AP61" s="13">
        <f t="shared" si="6"/>
        <v>6.6853333333333333</v>
      </c>
      <c r="AQ61" s="6">
        <f t="shared" si="1"/>
        <v>9.1293333333333351</v>
      </c>
      <c r="AR61" s="6">
        <f t="shared" si="2"/>
        <v>5.8706666666666667</v>
      </c>
      <c r="AS61" s="14">
        <f t="shared" si="3"/>
        <v>10.094000000000001</v>
      </c>
      <c r="AT61" s="15">
        <f t="shared" si="4"/>
        <v>5.2060000000000004</v>
      </c>
    </row>
    <row r="62" spans="1:46" x14ac:dyDescent="0.2">
      <c r="AM62" s="5">
        <v>53</v>
      </c>
      <c r="AN62" s="12">
        <f t="shared" si="0"/>
        <v>50.129354838709659</v>
      </c>
      <c r="AO62" s="13">
        <f t="shared" si="5"/>
        <v>8.3146666666666675</v>
      </c>
      <c r="AP62" s="13">
        <f t="shared" si="6"/>
        <v>6.6853333333333333</v>
      </c>
      <c r="AQ62" s="6">
        <f t="shared" si="1"/>
        <v>9.1293333333333351</v>
      </c>
      <c r="AR62" s="6">
        <f t="shared" si="2"/>
        <v>5.8706666666666667</v>
      </c>
      <c r="AS62" s="14">
        <f t="shared" si="3"/>
        <v>10.094000000000001</v>
      </c>
      <c r="AT62" s="15">
        <f t="shared" si="4"/>
        <v>5.2060000000000004</v>
      </c>
    </row>
    <row r="63" spans="1:46" x14ac:dyDescent="0.2">
      <c r="AM63" s="5">
        <v>54</v>
      </c>
      <c r="AN63" s="12">
        <f t="shared" si="0"/>
        <v>50.129354838709659</v>
      </c>
      <c r="AO63" s="13">
        <f t="shared" si="5"/>
        <v>8.3146666666666675</v>
      </c>
      <c r="AP63" s="13">
        <f t="shared" si="6"/>
        <v>6.6853333333333333</v>
      </c>
      <c r="AQ63" s="6">
        <f t="shared" si="1"/>
        <v>9.1293333333333351</v>
      </c>
      <c r="AR63" s="6">
        <f t="shared" si="2"/>
        <v>5.8706666666666667</v>
      </c>
      <c r="AS63" s="14">
        <f t="shared" si="3"/>
        <v>10.094000000000001</v>
      </c>
      <c r="AT63" s="15">
        <f t="shared" si="4"/>
        <v>5.2060000000000004</v>
      </c>
    </row>
    <row r="64" spans="1:46" x14ac:dyDescent="0.2">
      <c r="P64" s="29"/>
      <c r="AM64" s="5">
        <v>55</v>
      </c>
      <c r="AN64" s="12">
        <f t="shared" si="0"/>
        <v>50.129354838709659</v>
      </c>
      <c r="AO64" s="13">
        <f t="shared" si="5"/>
        <v>8.3146666666666675</v>
      </c>
      <c r="AP64" s="13">
        <f t="shared" si="6"/>
        <v>6.6853333333333333</v>
      </c>
      <c r="AQ64" s="6">
        <f t="shared" si="1"/>
        <v>9.1293333333333351</v>
      </c>
      <c r="AR64" s="6">
        <f t="shared" si="2"/>
        <v>5.8706666666666667</v>
      </c>
      <c r="AS64" s="14">
        <f t="shared" si="3"/>
        <v>10.094000000000001</v>
      </c>
      <c r="AT64" s="15">
        <f t="shared" si="4"/>
        <v>5.2060000000000004</v>
      </c>
    </row>
    <row r="65" spans="1:46" x14ac:dyDescent="0.2">
      <c r="AM65" s="5">
        <v>56</v>
      </c>
      <c r="AN65" s="12">
        <f t="shared" si="0"/>
        <v>50.129354838709659</v>
      </c>
      <c r="AO65" s="13">
        <f t="shared" si="5"/>
        <v>8.3146666666666675</v>
      </c>
      <c r="AP65" s="13">
        <f t="shared" si="6"/>
        <v>6.6853333333333333</v>
      </c>
      <c r="AQ65" s="6">
        <f t="shared" si="1"/>
        <v>9.1293333333333351</v>
      </c>
      <c r="AR65" s="6">
        <f t="shared" si="2"/>
        <v>5.8706666666666667</v>
      </c>
      <c r="AS65" s="14">
        <f t="shared" si="3"/>
        <v>10.094000000000001</v>
      </c>
      <c r="AT65" s="15">
        <f t="shared" si="4"/>
        <v>5.2060000000000004</v>
      </c>
    </row>
    <row r="66" spans="1:46" x14ac:dyDescent="0.2">
      <c r="AM66" s="5">
        <v>57</v>
      </c>
      <c r="AN66" s="12">
        <f t="shared" si="0"/>
        <v>50.129354838709659</v>
      </c>
      <c r="AO66" s="13">
        <f t="shared" si="5"/>
        <v>8.3146666666666675</v>
      </c>
      <c r="AP66" s="13">
        <f t="shared" si="6"/>
        <v>6.6853333333333333</v>
      </c>
      <c r="AQ66" s="6">
        <f t="shared" si="1"/>
        <v>9.1293333333333351</v>
      </c>
      <c r="AR66" s="6">
        <f t="shared" si="2"/>
        <v>5.8706666666666667</v>
      </c>
      <c r="AS66" s="14">
        <f t="shared" si="3"/>
        <v>10.094000000000001</v>
      </c>
      <c r="AT66" s="15">
        <f t="shared" si="4"/>
        <v>5.2060000000000004</v>
      </c>
    </row>
    <row r="67" spans="1:46" x14ac:dyDescent="0.2">
      <c r="AM67" s="5">
        <v>58</v>
      </c>
      <c r="AN67" s="12">
        <f t="shared" si="0"/>
        <v>50.129354838709659</v>
      </c>
      <c r="AO67" s="13">
        <f t="shared" si="5"/>
        <v>8.3146666666666675</v>
      </c>
      <c r="AP67" s="13">
        <f t="shared" si="6"/>
        <v>6.6853333333333333</v>
      </c>
      <c r="AQ67" s="6">
        <f t="shared" si="1"/>
        <v>9.1293333333333351</v>
      </c>
      <c r="AR67" s="6">
        <f t="shared" si="2"/>
        <v>5.8706666666666667</v>
      </c>
      <c r="AS67" s="14">
        <f t="shared" si="3"/>
        <v>10.094000000000001</v>
      </c>
      <c r="AT67" s="15">
        <f t="shared" si="4"/>
        <v>5.2060000000000004</v>
      </c>
    </row>
    <row r="68" spans="1:46" x14ac:dyDescent="0.2">
      <c r="AM68" s="5">
        <v>59</v>
      </c>
      <c r="AN68" s="12">
        <f t="shared" si="0"/>
        <v>50.129354838709659</v>
      </c>
      <c r="AO68" s="13">
        <f t="shared" si="5"/>
        <v>8.3146666666666675</v>
      </c>
      <c r="AP68" s="13">
        <f t="shared" si="6"/>
        <v>6.6853333333333333</v>
      </c>
      <c r="AQ68" s="6">
        <f t="shared" si="1"/>
        <v>9.1293333333333351</v>
      </c>
      <c r="AR68" s="6">
        <f t="shared" si="2"/>
        <v>5.8706666666666667</v>
      </c>
      <c r="AS68" s="14">
        <f t="shared" si="3"/>
        <v>10.094000000000001</v>
      </c>
      <c r="AT68" s="15">
        <f t="shared" si="4"/>
        <v>5.2060000000000004</v>
      </c>
    </row>
    <row r="69" spans="1:46" x14ac:dyDescent="0.2">
      <c r="AM69" s="5">
        <v>60</v>
      </c>
      <c r="AN69" s="12">
        <f t="shared" si="0"/>
        <v>50.129354838709659</v>
      </c>
      <c r="AO69" s="13">
        <f t="shared" si="5"/>
        <v>8.3146666666666675</v>
      </c>
      <c r="AP69" s="13">
        <f t="shared" si="6"/>
        <v>6.6853333333333333</v>
      </c>
      <c r="AQ69" s="6">
        <f t="shared" si="1"/>
        <v>9.1293333333333351</v>
      </c>
      <c r="AR69" s="6">
        <f t="shared" si="2"/>
        <v>5.8706666666666667</v>
      </c>
      <c r="AS69" s="14">
        <f t="shared" si="3"/>
        <v>10.094000000000001</v>
      </c>
      <c r="AT69" s="15">
        <f t="shared" si="4"/>
        <v>5.2060000000000004</v>
      </c>
    </row>
    <row r="70" spans="1:46" x14ac:dyDescent="0.2">
      <c r="AM70" s="5">
        <v>61</v>
      </c>
      <c r="AN70" s="12">
        <f t="shared" si="0"/>
        <v>50.129354838709659</v>
      </c>
      <c r="AO70" s="13">
        <f t="shared" si="5"/>
        <v>8.3146666666666675</v>
      </c>
      <c r="AP70" s="13">
        <f t="shared" si="6"/>
        <v>6.6853333333333333</v>
      </c>
      <c r="AQ70" s="6">
        <f t="shared" si="1"/>
        <v>9.1293333333333351</v>
      </c>
      <c r="AR70" s="6">
        <f t="shared" si="2"/>
        <v>5.8706666666666667</v>
      </c>
      <c r="AS70" s="14">
        <f t="shared" si="3"/>
        <v>10.094000000000001</v>
      </c>
      <c r="AT70" s="15">
        <f t="shared" si="4"/>
        <v>5.2060000000000004</v>
      </c>
    </row>
    <row r="71" spans="1:46" ht="13.5" thickBot="1" x14ac:dyDescent="0.25">
      <c r="AM71" s="21">
        <v>62</v>
      </c>
      <c r="AN71" s="22">
        <f t="shared" si="0"/>
        <v>50.129354838709659</v>
      </c>
      <c r="AO71" s="23">
        <f t="shared" si="5"/>
        <v>8.3146666666666675</v>
      </c>
      <c r="AP71" s="23">
        <f t="shared" si="6"/>
        <v>6.6853333333333333</v>
      </c>
      <c r="AQ71" s="24">
        <f t="shared" si="1"/>
        <v>9.1293333333333351</v>
      </c>
      <c r="AR71" s="24">
        <f t="shared" si="2"/>
        <v>5.8706666666666667</v>
      </c>
      <c r="AS71" s="25">
        <f t="shared" si="3"/>
        <v>10.094000000000001</v>
      </c>
      <c r="AT71" s="26">
        <f t="shared" si="4"/>
        <v>5.2060000000000004</v>
      </c>
    </row>
    <row r="79" spans="1:46" ht="16.5" thickBot="1" x14ac:dyDescent="0.35">
      <c r="A79" s="27" t="s">
        <v>62</v>
      </c>
      <c r="B79" s="112">
        <f>(B57*Hoja2!E3)</f>
        <v>2.444</v>
      </c>
      <c r="D79" s="125" t="s">
        <v>63</v>
      </c>
      <c r="E79" s="125"/>
      <c r="F79" s="27">
        <f>(B79/3)</f>
        <v>0.81466666666666665</v>
      </c>
    </row>
    <row r="80" spans="1:46" x14ac:dyDescent="0.2">
      <c r="A80" s="53" t="s">
        <v>13</v>
      </c>
      <c r="B80" s="54">
        <v>1</v>
      </c>
      <c r="C80" s="54">
        <v>2</v>
      </c>
      <c r="D80" s="54">
        <v>3</v>
      </c>
      <c r="E80" s="54">
        <v>4</v>
      </c>
      <c r="F80" s="54">
        <v>5</v>
      </c>
      <c r="G80" s="54">
        <v>6</v>
      </c>
      <c r="H80" s="54">
        <v>7</v>
      </c>
      <c r="I80" s="54">
        <v>8</v>
      </c>
      <c r="J80" s="54">
        <v>9</v>
      </c>
      <c r="K80" s="54">
        <v>10</v>
      </c>
      <c r="L80" s="54">
        <v>11</v>
      </c>
      <c r="M80" s="54">
        <v>12</v>
      </c>
      <c r="N80" s="54">
        <v>13</v>
      </c>
      <c r="O80" s="54">
        <v>14</v>
      </c>
      <c r="P80" s="54">
        <v>15</v>
      </c>
      <c r="Q80" s="54">
        <v>16</v>
      </c>
      <c r="R80" s="54">
        <v>17</v>
      </c>
      <c r="S80" s="55">
        <v>18</v>
      </c>
      <c r="T80" s="54">
        <v>19</v>
      </c>
      <c r="U80" s="54">
        <v>20</v>
      </c>
      <c r="V80" s="54">
        <v>21</v>
      </c>
      <c r="W80" s="54">
        <v>22</v>
      </c>
      <c r="X80" s="54">
        <v>23</v>
      </c>
      <c r="Y80" s="54">
        <v>24</v>
      </c>
      <c r="Z80" s="54">
        <v>25</v>
      </c>
      <c r="AA80" s="54">
        <v>26</v>
      </c>
      <c r="AB80" s="54">
        <v>27</v>
      </c>
      <c r="AC80" s="54">
        <v>28</v>
      </c>
      <c r="AD80" s="54">
        <v>29</v>
      </c>
      <c r="AE80" s="54">
        <v>30</v>
      </c>
      <c r="AF80" s="56">
        <v>31</v>
      </c>
    </row>
    <row r="81" spans="1:32" x14ac:dyDescent="0.2">
      <c r="A81" s="113" t="s">
        <v>49</v>
      </c>
      <c r="B81" s="115">
        <f>AVERAGE(B53:AF53)</f>
        <v>7.65</v>
      </c>
      <c r="C81" s="115">
        <f>(B81)</f>
        <v>7.65</v>
      </c>
      <c r="D81" s="115">
        <f t="shared" ref="D81:U81" si="14">(C81)</f>
        <v>7.65</v>
      </c>
      <c r="E81" s="115">
        <f t="shared" si="14"/>
        <v>7.65</v>
      </c>
      <c r="F81" s="115">
        <f t="shared" si="14"/>
        <v>7.65</v>
      </c>
      <c r="G81" s="115">
        <f t="shared" si="14"/>
        <v>7.65</v>
      </c>
      <c r="H81" s="115">
        <f t="shared" si="14"/>
        <v>7.65</v>
      </c>
      <c r="I81" s="115">
        <f t="shared" si="14"/>
        <v>7.65</v>
      </c>
      <c r="J81" s="115">
        <f t="shared" si="14"/>
        <v>7.65</v>
      </c>
      <c r="K81" s="115">
        <f t="shared" si="14"/>
        <v>7.65</v>
      </c>
      <c r="L81" s="115">
        <f t="shared" si="14"/>
        <v>7.65</v>
      </c>
      <c r="M81" s="115">
        <f t="shared" si="14"/>
        <v>7.65</v>
      </c>
      <c r="N81" s="115">
        <f t="shared" si="14"/>
        <v>7.65</v>
      </c>
      <c r="O81" s="115">
        <f t="shared" si="14"/>
        <v>7.65</v>
      </c>
      <c r="P81" s="115">
        <f t="shared" si="14"/>
        <v>7.65</v>
      </c>
      <c r="Q81" s="115">
        <f t="shared" si="14"/>
        <v>7.65</v>
      </c>
      <c r="R81" s="115">
        <f t="shared" si="14"/>
        <v>7.65</v>
      </c>
      <c r="S81" s="115">
        <f t="shared" si="14"/>
        <v>7.65</v>
      </c>
      <c r="T81" s="115">
        <f t="shared" si="14"/>
        <v>7.65</v>
      </c>
      <c r="U81" s="115">
        <f t="shared" si="14"/>
        <v>7.65</v>
      </c>
      <c r="V81" s="115">
        <f t="shared" ref="V81:AF81" si="15">(U81)</f>
        <v>7.65</v>
      </c>
      <c r="W81" s="115">
        <f t="shared" si="15"/>
        <v>7.65</v>
      </c>
      <c r="X81" s="115">
        <f t="shared" si="15"/>
        <v>7.65</v>
      </c>
      <c r="Y81" s="115">
        <f t="shared" si="15"/>
        <v>7.65</v>
      </c>
      <c r="Z81" s="115">
        <f t="shared" si="15"/>
        <v>7.65</v>
      </c>
      <c r="AA81" s="115">
        <f t="shared" si="15"/>
        <v>7.65</v>
      </c>
      <c r="AB81" s="115">
        <f t="shared" si="15"/>
        <v>7.65</v>
      </c>
      <c r="AC81" s="115">
        <f t="shared" si="15"/>
        <v>7.65</v>
      </c>
      <c r="AD81" s="115">
        <f t="shared" si="15"/>
        <v>7.65</v>
      </c>
      <c r="AE81" s="115">
        <f t="shared" si="15"/>
        <v>7.65</v>
      </c>
      <c r="AF81" s="115">
        <f t="shared" si="15"/>
        <v>7.65</v>
      </c>
    </row>
    <row r="82" spans="1:32" ht="13.5" x14ac:dyDescent="0.25">
      <c r="A82" s="113" t="s">
        <v>55</v>
      </c>
      <c r="B82" s="116">
        <f>(B81+(B57*Hoja2!E3))</f>
        <v>10.094000000000001</v>
      </c>
      <c r="C82" s="116">
        <f t="shared" ref="C82:U82" si="16">(B82)</f>
        <v>10.094000000000001</v>
      </c>
      <c r="D82" s="116">
        <f t="shared" si="16"/>
        <v>10.094000000000001</v>
      </c>
      <c r="E82" s="116">
        <f t="shared" si="16"/>
        <v>10.094000000000001</v>
      </c>
      <c r="F82" s="116">
        <f t="shared" si="16"/>
        <v>10.094000000000001</v>
      </c>
      <c r="G82" s="116">
        <f t="shared" si="16"/>
        <v>10.094000000000001</v>
      </c>
      <c r="H82" s="116">
        <f t="shared" si="16"/>
        <v>10.094000000000001</v>
      </c>
      <c r="I82" s="116">
        <f t="shared" si="16"/>
        <v>10.094000000000001</v>
      </c>
      <c r="J82" s="116">
        <f t="shared" si="16"/>
        <v>10.094000000000001</v>
      </c>
      <c r="K82" s="116">
        <f t="shared" si="16"/>
        <v>10.094000000000001</v>
      </c>
      <c r="L82" s="116">
        <f t="shared" si="16"/>
        <v>10.094000000000001</v>
      </c>
      <c r="M82" s="116">
        <f t="shared" si="16"/>
        <v>10.094000000000001</v>
      </c>
      <c r="N82" s="116">
        <f t="shared" si="16"/>
        <v>10.094000000000001</v>
      </c>
      <c r="O82" s="116">
        <f t="shared" si="16"/>
        <v>10.094000000000001</v>
      </c>
      <c r="P82" s="116">
        <f t="shared" si="16"/>
        <v>10.094000000000001</v>
      </c>
      <c r="Q82" s="116">
        <f t="shared" si="16"/>
        <v>10.094000000000001</v>
      </c>
      <c r="R82" s="116">
        <f t="shared" si="16"/>
        <v>10.094000000000001</v>
      </c>
      <c r="S82" s="116">
        <f t="shared" si="16"/>
        <v>10.094000000000001</v>
      </c>
      <c r="T82" s="116">
        <f t="shared" si="16"/>
        <v>10.094000000000001</v>
      </c>
      <c r="U82" s="116">
        <f t="shared" si="16"/>
        <v>10.094000000000001</v>
      </c>
      <c r="V82" s="116">
        <f t="shared" ref="V82:AF82" si="17">(U82)</f>
        <v>10.094000000000001</v>
      </c>
      <c r="W82" s="116">
        <f t="shared" si="17"/>
        <v>10.094000000000001</v>
      </c>
      <c r="X82" s="116">
        <f t="shared" si="17"/>
        <v>10.094000000000001</v>
      </c>
      <c r="Y82" s="116">
        <f t="shared" si="17"/>
        <v>10.094000000000001</v>
      </c>
      <c r="Z82" s="116">
        <f t="shared" si="17"/>
        <v>10.094000000000001</v>
      </c>
      <c r="AA82" s="116">
        <f t="shared" si="17"/>
        <v>10.094000000000001</v>
      </c>
      <c r="AB82" s="116">
        <f t="shared" si="17"/>
        <v>10.094000000000001</v>
      </c>
      <c r="AC82" s="116">
        <f t="shared" si="17"/>
        <v>10.094000000000001</v>
      </c>
      <c r="AD82" s="116">
        <f t="shared" si="17"/>
        <v>10.094000000000001</v>
      </c>
      <c r="AE82" s="116">
        <f t="shared" si="17"/>
        <v>10.094000000000001</v>
      </c>
      <c r="AF82" s="116">
        <f t="shared" si="17"/>
        <v>10.094000000000001</v>
      </c>
    </row>
    <row r="83" spans="1:32" x14ac:dyDescent="0.2">
      <c r="A83" s="113" t="s">
        <v>59</v>
      </c>
      <c r="B83" s="115">
        <f>(B84+F79)</f>
        <v>9.1293333333333351</v>
      </c>
      <c r="C83" s="116">
        <f t="shared" ref="C83:U83" si="18">(B83)</f>
        <v>9.1293333333333351</v>
      </c>
      <c r="D83" s="116">
        <f t="shared" si="18"/>
        <v>9.1293333333333351</v>
      </c>
      <c r="E83" s="116">
        <f t="shared" si="18"/>
        <v>9.1293333333333351</v>
      </c>
      <c r="F83" s="116">
        <f t="shared" si="18"/>
        <v>9.1293333333333351</v>
      </c>
      <c r="G83" s="116">
        <f t="shared" si="18"/>
        <v>9.1293333333333351</v>
      </c>
      <c r="H83" s="116">
        <f t="shared" si="18"/>
        <v>9.1293333333333351</v>
      </c>
      <c r="I83" s="116">
        <f t="shared" si="18"/>
        <v>9.1293333333333351</v>
      </c>
      <c r="J83" s="116">
        <f t="shared" si="18"/>
        <v>9.1293333333333351</v>
      </c>
      <c r="K83" s="116">
        <f t="shared" si="18"/>
        <v>9.1293333333333351</v>
      </c>
      <c r="L83" s="116">
        <f t="shared" si="18"/>
        <v>9.1293333333333351</v>
      </c>
      <c r="M83" s="116">
        <f t="shared" si="18"/>
        <v>9.1293333333333351</v>
      </c>
      <c r="N83" s="116">
        <f t="shared" si="18"/>
        <v>9.1293333333333351</v>
      </c>
      <c r="O83" s="116">
        <f t="shared" si="18"/>
        <v>9.1293333333333351</v>
      </c>
      <c r="P83" s="116">
        <f t="shared" si="18"/>
        <v>9.1293333333333351</v>
      </c>
      <c r="Q83" s="116">
        <f t="shared" si="18"/>
        <v>9.1293333333333351</v>
      </c>
      <c r="R83" s="116">
        <f t="shared" si="18"/>
        <v>9.1293333333333351</v>
      </c>
      <c r="S83" s="116">
        <f t="shared" si="18"/>
        <v>9.1293333333333351</v>
      </c>
      <c r="T83" s="116">
        <f t="shared" si="18"/>
        <v>9.1293333333333351</v>
      </c>
      <c r="U83" s="116">
        <f t="shared" si="18"/>
        <v>9.1293333333333351</v>
      </c>
      <c r="V83" s="116">
        <f t="shared" ref="V83:AF83" si="19">(U83)</f>
        <v>9.1293333333333351</v>
      </c>
      <c r="W83" s="116">
        <f t="shared" si="19"/>
        <v>9.1293333333333351</v>
      </c>
      <c r="X83" s="116">
        <f t="shared" si="19"/>
        <v>9.1293333333333351</v>
      </c>
      <c r="Y83" s="116">
        <f t="shared" si="19"/>
        <v>9.1293333333333351</v>
      </c>
      <c r="Z83" s="116">
        <f t="shared" si="19"/>
        <v>9.1293333333333351</v>
      </c>
      <c r="AA83" s="116">
        <f t="shared" si="19"/>
        <v>9.1293333333333351</v>
      </c>
      <c r="AB83" s="116">
        <f t="shared" si="19"/>
        <v>9.1293333333333351</v>
      </c>
      <c r="AC83" s="116">
        <f t="shared" si="19"/>
        <v>9.1293333333333351</v>
      </c>
      <c r="AD83" s="116">
        <f t="shared" si="19"/>
        <v>9.1293333333333351</v>
      </c>
      <c r="AE83" s="116">
        <f t="shared" si="19"/>
        <v>9.1293333333333351</v>
      </c>
      <c r="AF83" s="116">
        <f t="shared" si="19"/>
        <v>9.1293333333333351</v>
      </c>
    </row>
    <row r="84" spans="1:32" x14ac:dyDescent="0.2">
      <c r="A84" s="113" t="s">
        <v>58</v>
      </c>
      <c r="B84" s="114">
        <f>(B85+F79)</f>
        <v>8.3146666666666675</v>
      </c>
      <c r="C84" s="116">
        <f t="shared" ref="C84:U84" si="20">(B84)</f>
        <v>8.3146666666666675</v>
      </c>
      <c r="D84" s="116">
        <f t="shared" si="20"/>
        <v>8.3146666666666675</v>
      </c>
      <c r="E84" s="116">
        <f t="shared" si="20"/>
        <v>8.3146666666666675</v>
      </c>
      <c r="F84" s="116">
        <f t="shared" si="20"/>
        <v>8.3146666666666675</v>
      </c>
      <c r="G84" s="116">
        <f t="shared" si="20"/>
        <v>8.3146666666666675</v>
      </c>
      <c r="H84" s="116">
        <f t="shared" si="20"/>
        <v>8.3146666666666675</v>
      </c>
      <c r="I84" s="116">
        <f t="shared" si="20"/>
        <v>8.3146666666666675</v>
      </c>
      <c r="J84" s="116">
        <f t="shared" si="20"/>
        <v>8.3146666666666675</v>
      </c>
      <c r="K84" s="116">
        <f t="shared" si="20"/>
        <v>8.3146666666666675</v>
      </c>
      <c r="L84" s="116">
        <f t="shared" si="20"/>
        <v>8.3146666666666675</v>
      </c>
      <c r="M84" s="116">
        <f t="shared" si="20"/>
        <v>8.3146666666666675</v>
      </c>
      <c r="N84" s="116">
        <f t="shared" si="20"/>
        <v>8.3146666666666675</v>
      </c>
      <c r="O84" s="116">
        <f t="shared" si="20"/>
        <v>8.3146666666666675</v>
      </c>
      <c r="P84" s="116">
        <f t="shared" si="20"/>
        <v>8.3146666666666675</v>
      </c>
      <c r="Q84" s="116">
        <f t="shared" si="20"/>
        <v>8.3146666666666675</v>
      </c>
      <c r="R84" s="116">
        <f t="shared" si="20"/>
        <v>8.3146666666666675</v>
      </c>
      <c r="S84" s="116">
        <f t="shared" si="20"/>
        <v>8.3146666666666675</v>
      </c>
      <c r="T84" s="116">
        <f t="shared" si="20"/>
        <v>8.3146666666666675</v>
      </c>
      <c r="U84" s="116">
        <f t="shared" si="20"/>
        <v>8.3146666666666675</v>
      </c>
      <c r="V84" s="116">
        <f t="shared" ref="V84:AF84" si="21">(U84)</f>
        <v>8.3146666666666675</v>
      </c>
      <c r="W84" s="116">
        <f t="shared" si="21"/>
        <v>8.3146666666666675</v>
      </c>
      <c r="X84" s="116">
        <f t="shared" si="21"/>
        <v>8.3146666666666675</v>
      </c>
      <c r="Y84" s="116">
        <f t="shared" si="21"/>
        <v>8.3146666666666675</v>
      </c>
      <c r="Z84" s="116">
        <f t="shared" si="21"/>
        <v>8.3146666666666675</v>
      </c>
      <c r="AA84" s="116">
        <f t="shared" si="21"/>
        <v>8.3146666666666675</v>
      </c>
      <c r="AB84" s="116">
        <f t="shared" si="21"/>
        <v>8.3146666666666675</v>
      </c>
      <c r="AC84" s="116">
        <f t="shared" si="21"/>
        <v>8.3146666666666675</v>
      </c>
      <c r="AD84" s="116">
        <f t="shared" si="21"/>
        <v>8.3146666666666675</v>
      </c>
      <c r="AE84" s="116">
        <f t="shared" si="21"/>
        <v>8.3146666666666675</v>
      </c>
      <c r="AF84" s="116">
        <f t="shared" si="21"/>
        <v>8.3146666666666675</v>
      </c>
    </row>
    <row r="85" spans="1:32" x14ac:dyDescent="0.2">
      <c r="A85" s="113" t="s">
        <v>57</v>
      </c>
      <c r="B85" s="115">
        <f>(B53)</f>
        <v>7.5</v>
      </c>
      <c r="C85" s="115">
        <f t="shared" ref="C85:U85" si="22">(C53)</f>
        <v>8</v>
      </c>
      <c r="D85" s="115">
        <f t="shared" si="22"/>
        <v>9.5</v>
      </c>
      <c r="E85" s="115">
        <f t="shared" si="22"/>
        <v>9</v>
      </c>
      <c r="F85" s="115">
        <f t="shared" si="22"/>
        <v>7.5</v>
      </c>
      <c r="G85" s="115">
        <f t="shared" si="22"/>
        <v>6.5</v>
      </c>
      <c r="H85" s="115">
        <f t="shared" si="22"/>
        <v>6</v>
      </c>
      <c r="I85" s="115">
        <f t="shared" si="22"/>
        <v>7.5</v>
      </c>
      <c r="J85" s="115">
        <f t="shared" si="22"/>
        <v>8.5</v>
      </c>
      <c r="K85" s="115">
        <f t="shared" si="22"/>
        <v>7.5</v>
      </c>
      <c r="L85" s="115">
        <f t="shared" si="22"/>
        <v>8</v>
      </c>
      <c r="M85" s="115">
        <f t="shared" si="22"/>
        <v>8.5</v>
      </c>
      <c r="N85" s="115">
        <f t="shared" si="22"/>
        <v>7</v>
      </c>
      <c r="O85" s="115">
        <f t="shared" si="22"/>
        <v>5.5</v>
      </c>
      <c r="P85" s="115">
        <f t="shared" si="22"/>
        <v>6.5</v>
      </c>
      <c r="Q85" s="115">
        <f t="shared" si="22"/>
        <v>8.5</v>
      </c>
      <c r="R85" s="115">
        <f t="shared" si="22"/>
        <v>8.5</v>
      </c>
      <c r="S85" s="115">
        <f t="shared" si="22"/>
        <v>8</v>
      </c>
      <c r="T85" s="115">
        <f t="shared" si="22"/>
        <v>7.5</v>
      </c>
      <c r="U85" s="115">
        <f t="shared" si="22"/>
        <v>7.5</v>
      </c>
    </row>
    <row r="86" spans="1:32" x14ac:dyDescent="0.2">
      <c r="A86" s="113" t="s">
        <v>60</v>
      </c>
      <c r="B86" s="112">
        <f>(B85-F79)</f>
        <v>6.6853333333333333</v>
      </c>
      <c r="C86" s="116">
        <f t="shared" ref="C86:U86" si="23">(B86)</f>
        <v>6.6853333333333333</v>
      </c>
      <c r="D86" s="116">
        <f t="shared" si="23"/>
        <v>6.6853333333333333</v>
      </c>
      <c r="E86" s="116">
        <f t="shared" si="23"/>
        <v>6.6853333333333333</v>
      </c>
      <c r="F86" s="116">
        <f t="shared" si="23"/>
        <v>6.6853333333333333</v>
      </c>
      <c r="G86" s="116">
        <f t="shared" si="23"/>
        <v>6.6853333333333333</v>
      </c>
      <c r="H86" s="116">
        <f t="shared" si="23"/>
        <v>6.6853333333333333</v>
      </c>
      <c r="I86" s="116">
        <f t="shared" si="23"/>
        <v>6.6853333333333333</v>
      </c>
      <c r="J86" s="116">
        <f t="shared" si="23"/>
        <v>6.6853333333333333</v>
      </c>
      <c r="K86" s="116">
        <f t="shared" si="23"/>
        <v>6.6853333333333333</v>
      </c>
      <c r="L86" s="116">
        <f t="shared" si="23"/>
        <v>6.6853333333333333</v>
      </c>
      <c r="M86" s="116">
        <f t="shared" si="23"/>
        <v>6.6853333333333333</v>
      </c>
      <c r="N86" s="116">
        <f t="shared" si="23"/>
        <v>6.6853333333333333</v>
      </c>
      <c r="O86" s="116">
        <f t="shared" si="23"/>
        <v>6.6853333333333333</v>
      </c>
      <c r="P86" s="116">
        <f t="shared" si="23"/>
        <v>6.6853333333333333</v>
      </c>
      <c r="Q86" s="116">
        <f t="shared" si="23"/>
        <v>6.6853333333333333</v>
      </c>
      <c r="R86" s="116">
        <f t="shared" si="23"/>
        <v>6.6853333333333333</v>
      </c>
      <c r="S86" s="116">
        <f t="shared" si="23"/>
        <v>6.6853333333333333</v>
      </c>
      <c r="T86" s="116">
        <f t="shared" si="23"/>
        <v>6.6853333333333333</v>
      </c>
      <c r="U86" s="116">
        <f t="shared" si="23"/>
        <v>6.6853333333333333</v>
      </c>
      <c r="V86" s="116">
        <f t="shared" ref="V86:AF86" si="24">(U86)</f>
        <v>6.6853333333333333</v>
      </c>
      <c r="W86" s="116">
        <f t="shared" si="24"/>
        <v>6.6853333333333333</v>
      </c>
      <c r="X86" s="116">
        <f t="shared" si="24"/>
        <v>6.6853333333333333</v>
      </c>
      <c r="Y86" s="116">
        <f t="shared" si="24"/>
        <v>6.6853333333333333</v>
      </c>
      <c r="Z86" s="116">
        <f t="shared" si="24"/>
        <v>6.6853333333333333</v>
      </c>
      <c r="AA86" s="116">
        <f t="shared" si="24"/>
        <v>6.6853333333333333</v>
      </c>
      <c r="AB86" s="116">
        <f t="shared" si="24"/>
        <v>6.6853333333333333</v>
      </c>
      <c r="AC86" s="116">
        <f t="shared" si="24"/>
        <v>6.6853333333333333</v>
      </c>
      <c r="AD86" s="116">
        <f t="shared" si="24"/>
        <v>6.6853333333333333</v>
      </c>
      <c r="AE86" s="116">
        <f t="shared" si="24"/>
        <v>6.6853333333333333</v>
      </c>
      <c r="AF86" s="116">
        <f t="shared" si="24"/>
        <v>6.6853333333333333</v>
      </c>
    </row>
    <row r="87" spans="1:32" x14ac:dyDescent="0.2">
      <c r="A87" s="113" t="s">
        <v>61</v>
      </c>
      <c r="B87" s="112">
        <f>(B86-F79)</f>
        <v>5.8706666666666667</v>
      </c>
      <c r="C87" s="116">
        <f t="shared" ref="C87:U87" si="25">(B87)</f>
        <v>5.8706666666666667</v>
      </c>
      <c r="D87" s="116">
        <f t="shared" si="25"/>
        <v>5.8706666666666667</v>
      </c>
      <c r="E87" s="116">
        <f t="shared" si="25"/>
        <v>5.8706666666666667</v>
      </c>
      <c r="F87" s="116">
        <f t="shared" si="25"/>
        <v>5.8706666666666667</v>
      </c>
      <c r="G87" s="116">
        <f t="shared" si="25"/>
        <v>5.8706666666666667</v>
      </c>
      <c r="H87" s="116">
        <f t="shared" si="25"/>
        <v>5.8706666666666667</v>
      </c>
      <c r="I87" s="116">
        <f t="shared" si="25"/>
        <v>5.8706666666666667</v>
      </c>
      <c r="J87" s="116">
        <f t="shared" si="25"/>
        <v>5.8706666666666667</v>
      </c>
      <c r="K87" s="116">
        <f t="shared" si="25"/>
        <v>5.8706666666666667</v>
      </c>
      <c r="L87" s="116">
        <f t="shared" si="25"/>
        <v>5.8706666666666667</v>
      </c>
      <c r="M87" s="116">
        <f t="shared" si="25"/>
        <v>5.8706666666666667</v>
      </c>
      <c r="N87" s="116">
        <f t="shared" si="25"/>
        <v>5.8706666666666667</v>
      </c>
      <c r="O87" s="116">
        <f t="shared" si="25"/>
        <v>5.8706666666666667</v>
      </c>
      <c r="P87" s="116">
        <f t="shared" si="25"/>
        <v>5.8706666666666667</v>
      </c>
      <c r="Q87" s="116">
        <f t="shared" si="25"/>
        <v>5.8706666666666667</v>
      </c>
      <c r="R87" s="116">
        <f t="shared" si="25"/>
        <v>5.8706666666666667</v>
      </c>
      <c r="S87" s="116">
        <f t="shared" si="25"/>
        <v>5.8706666666666667</v>
      </c>
      <c r="T87" s="116">
        <f t="shared" si="25"/>
        <v>5.8706666666666667</v>
      </c>
      <c r="U87" s="116">
        <f t="shared" si="25"/>
        <v>5.8706666666666667</v>
      </c>
      <c r="V87" s="116">
        <f t="shared" ref="V87:AF87" si="26">(U87)</f>
        <v>5.8706666666666667</v>
      </c>
      <c r="W87" s="116">
        <f t="shared" si="26"/>
        <v>5.8706666666666667</v>
      </c>
      <c r="X87" s="116">
        <f t="shared" si="26"/>
        <v>5.8706666666666667</v>
      </c>
      <c r="Y87" s="116">
        <f t="shared" si="26"/>
        <v>5.8706666666666667</v>
      </c>
      <c r="Z87" s="116">
        <f t="shared" si="26"/>
        <v>5.8706666666666667</v>
      </c>
      <c r="AA87" s="116">
        <f t="shared" si="26"/>
        <v>5.8706666666666667</v>
      </c>
      <c r="AB87" s="116">
        <f t="shared" si="26"/>
        <v>5.8706666666666667</v>
      </c>
      <c r="AC87" s="116">
        <f t="shared" si="26"/>
        <v>5.8706666666666667</v>
      </c>
      <c r="AD87" s="116">
        <f t="shared" si="26"/>
        <v>5.8706666666666667</v>
      </c>
      <c r="AE87" s="116">
        <f t="shared" si="26"/>
        <v>5.8706666666666667</v>
      </c>
      <c r="AF87" s="116">
        <f t="shared" si="26"/>
        <v>5.8706666666666667</v>
      </c>
    </row>
    <row r="88" spans="1:32" ht="13.5" x14ac:dyDescent="0.25">
      <c r="A88" s="113" t="s">
        <v>56</v>
      </c>
      <c r="B88" s="116">
        <f>(B81-(B57*Hoja2!E3))</f>
        <v>5.2060000000000004</v>
      </c>
      <c r="C88" s="115">
        <f t="shared" ref="C88:U88" si="27">(B88)</f>
        <v>5.2060000000000004</v>
      </c>
      <c r="D88" s="115">
        <f t="shared" si="27"/>
        <v>5.2060000000000004</v>
      </c>
      <c r="E88" s="115">
        <f t="shared" si="27"/>
        <v>5.2060000000000004</v>
      </c>
      <c r="F88" s="115">
        <f t="shared" si="27"/>
        <v>5.2060000000000004</v>
      </c>
      <c r="G88" s="115">
        <f t="shared" si="27"/>
        <v>5.2060000000000004</v>
      </c>
      <c r="H88" s="115">
        <f t="shared" si="27"/>
        <v>5.2060000000000004</v>
      </c>
      <c r="I88" s="115">
        <f t="shared" si="27"/>
        <v>5.2060000000000004</v>
      </c>
      <c r="J88" s="115">
        <f t="shared" si="27"/>
        <v>5.2060000000000004</v>
      </c>
      <c r="K88" s="115">
        <f t="shared" si="27"/>
        <v>5.2060000000000004</v>
      </c>
      <c r="L88" s="115">
        <f t="shared" si="27"/>
        <v>5.2060000000000004</v>
      </c>
      <c r="M88" s="115">
        <f t="shared" si="27"/>
        <v>5.2060000000000004</v>
      </c>
      <c r="N88" s="115">
        <f t="shared" si="27"/>
        <v>5.2060000000000004</v>
      </c>
      <c r="O88" s="115">
        <f t="shared" si="27"/>
        <v>5.2060000000000004</v>
      </c>
      <c r="P88" s="115">
        <f t="shared" si="27"/>
        <v>5.2060000000000004</v>
      </c>
      <c r="Q88" s="115">
        <f t="shared" si="27"/>
        <v>5.2060000000000004</v>
      </c>
      <c r="R88" s="115">
        <f t="shared" si="27"/>
        <v>5.2060000000000004</v>
      </c>
      <c r="S88" s="115">
        <f t="shared" si="27"/>
        <v>5.2060000000000004</v>
      </c>
      <c r="T88" s="115">
        <f t="shared" si="27"/>
        <v>5.2060000000000004</v>
      </c>
      <c r="U88" s="115">
        <f t="shared" si="27"/>
        <v>5.2060000000000004</v>
      </c>
      <c r="V88" s="115">
        <f t="shared" ref="V88:AF88" si="28">(U88)</f>
        <v>5.2060000000000004</v>
      </c>
      <c r="W88" s="115">
        <f t="shared" si="28"/>
        <v>5.2060000000000004</v>
      </c>
      <c r="X88" s="115">
        <f t="shared" si="28"/>
        <v>5.2060000000000004</v>
      </c>
      <c r="Y88" s="115">
        <f t="shared" si="28"/>
        <v>5.2060000000000004</v>
      </c>
      <c r="Z88" s="115">
        <f t="shared" si="28"/>
        <v>5.2060000000000004</v>
      </c>
      <c r="AA88" s="115">
        <f t="shared" si="28"/>
        <v>5.2060000000000004</v>
      </c>
      <c r="AB88" s="115">
        <f t="shared" si="28"/>
        <v>5.2060000000000004</v>
      </c>
      <c r="AC88" s="115">
        <f t="shared" si="28"/>
        <v>5.2060000000000004</v>
      </c>
      <c r="AD88" s="115">
        <f t="shared" si="28"/>
        <v>5.2060000000000004</v>
      </c>
      <c r="AE88" s="115">
        <f t="shared" si="28"/>
        <v>5.2060000000000004</v>
      </c>
      <c r="AF88" s="115">
        <f t="shared" si="28"/>
        <v>5.2060000000000004</v>
      </c>
    </row>
    <row r="89" spans="1:32" x14ac:dyDescent="0.2">
      <c r="P89" s="29"/>
    </row>
  </sheetData>
  <mergeCells count="41">
    <mergeCell ref="A1:E5"/>
    <mergeCell ref="F1:AJ3"/>
    <mergeCell ref="F4:AJ4"/>
    <mergeCell ref="F5:M5"/>
    <mergeCell ref="N5:U5"/>
    <mergeCell ref="V5:AE5"/>
    <mergeCell ref="AF5:AJ5"/>
    <mergeCell ref="A15:A16"/>
    <mergeCell ref="AI16:AJ16"/>
    <mergeCell ref="B7:I7"/>
    <mergeCell ref="M7:N7"/>
    <mergeCell ref="O7:Q7"/>
    <mergeCell ref="U7:W7"/>
    <mergeCell ref="X7:AI7"/>
    <mergeCell ref="N9:R9"/>
    <mergeCell ref="S9:AE9"/>
    <mergeCell ref="AG9:AJ10"/>
    <mergeCell ref="AI22:AJ22"/>
    <mergeCell ref="AI11:AJ11"/>
    <mergeCell ref="AI12:AJ12"/>
    <mergeCell ref="AI13:AJ13"/>
    <mergeCell ref="AG14:AJ15"/>
    <mergeCell ref="AI17:AJ17"/>
    <mergeCell ref="AI18:AJ18"/>
    <mergeCell ref="AI19:AJ19"/>
    <mergeCell ref="AI20:AJ20"/>
    <mergeCell ref="AI21:AJ21"/>
    <mergeCell ref="A25:A26"/>
    <mergeCell ref="AG25:AJ32"/>
    <mergeCell ref="AG33:AJ33"/>
    <mergeCell ref="AG34:AJ46"/>
    <mergeCell ref="A45:C46"/>
    <mergeCell ref="D45:H45"/>
    <mergeCell ref="I45:S45"/>
    <mergeCell ref="T45:V46"/>
    <mergeCell ref="W45:AF46"/>
    <mergeCell ref="D46:H46"/>
    <mergeCell ref="I46:S46"/>
    <mergeCell ref="D79:E79"/>
    <mergeCell ref="AI23:AJ23"/>
    <mergeCell ref="AI24:AJ24"/>
  </mergeCells>
  <pageMargins left="0.7" right="0.7" top="0.75" bottom="0.75" header="0.3" footer="0.3"/>
  <ignoredErrors>
    <ignoredError sqref="C85:U85" formula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workbookViewId="0">
      <selection activeCell="C20" sqref="C20"/>
    </sheetView>
  </sheetViews>
  <sheetFormatPr baseColWidth="10" defaultColWidth="11.5703125" defaultRowHeight="12.75" x14ac:dyDescent="0.2"/>
  <cols>
    <col min="1" max="6" width="11.5703125" customWidth="1"/>
    <col min="7" max="7" width="11.42578125" style="69" customWidth="1"/>
    <col min="8" max="8" width="12.5703125" style="69" bestFit="1" customWidth="1"/>
    <col min="9" max="10" width="12.5703125" style="69" customWidth="1"/>
    <col min="257" max="262" width="11.5703125" customWidth="1"/>
    <col min="263" max="263" width="11.42578125" customWidth="1"/>
    <col min="264" max="264" width="12.5703125" bestFit="1" customWidth="1"/>
    <col min="265" max="266" width="12.5703125" customWidth="1"/>
    <col min="513" max="518" width="11.5703125" customWidth="1"/>
    <col min="519" max="519" width="11.42578125" customWidth="1"/>
    <col min="520" max="520" width="12.5703125" bestFit="1" customWidth="1"/>
    <col min="521" max="522" width="12.5703125" customWidth="1"/>
    <col min="769" max="774" width="11.5703125" customWidth="1"/>
    <col min="775" max="775" width="11.42578125" customWidth="1"/>
    <col min="776" max="776" width="12.5703125" bestFit="1" customWidth="1"/>
    <col min="777" max="778" width="12.5703125" customWidth="1"/>
    <col min="1025" max="1030" width="11.5703125" customWidth="1"/>
    <col min="1031" max="1031" width="11.42578125" customWidth="1"/>
    <col min="1032" max="1032" width="12.5703125" bestFit="1" customWidth="1"/>
    <col min="1033" max="1034" width="12.5703125" customWidth="1"/>
    <col min="1281" max="1286" width="11.5703125" customWidth="1"/>
    <col min="1287" max="1287" width="11.42578125" customWidth="1"/>
    <col min="1288" max="1288" width="12.5703125" bestFit="1" customWidth="1"/>
    <col min="1289" max="1290" width="12.5703125" customWidth="1"/>
    <col min="1537" max="1542" width="11.5703125" customWidth="1"/>
    <col min="1543" max="1543" width="11.42578125" customWidth="1"/>
    <col min="1544" max="1544" width="12.5703125" bestFit="1" customWidth="1"/>
    <col min="1545" max="1546" width="12.5703125" customWidth="1"/>
    <col min="1793" max="1798" width="11.5703125" customWidth="1"/>
    <col min="1799" max="1799" width="11.42578125" customWidth="1"/>
    <col min="1800" max="1800" width="12.5703125" bestFit="1" customWidth="1"/>
    <col min="1801" max="1802" width="12.5703125" customWidth="1"/>
    <col min="2049" max="2054" width="11.5703125" customWidth="1"/>
    <col min="2055" max="2055" width="11.42578125" customWidth="1"/>
    <col min="2056" max="2056" width="12.5703125" bestFit="1" customWidth="1"/>
    <col min="2057" max="2058" width="12.5703125" customWidth="1"/>
    <col min="2305" max="2310" width="11.5703125" customWidth="1"/>
    <col min="2311" max="2311" width="11.42578125" customWidth="1"/>
    <col min="2312" max="2312" width="12.5703125" bestFit="1" customWidth="1"/>
    <col min="2313" max="2314" width="12.5703125" customWidth="1"/>
    <col min="2561" max="2566" width="11.5703125" customWidth="1"/>
    <col min="2567" max="2567" width="11.42578125" customWidth="1"/>
    <col min="2568" max="2568" width="12.5703125" bestFit="1" customWidth="1"/>
    <col min="2569" max="2570" width="12.5703125" customWidth="1"/>
    <col min="2817" max="2822" width="11.5703125" customWidth="1"/>
    <col min="2823" max="2823" width="11.42578125" customWidth="1"/>
    <col min="2824" max="2824" width="12.5703125" bestFit="1" customWidth="1"/>
    <col min="2825" max="2826" width="12.5703125" customWidth="1"/>
    <col min="3073" max="3078" width="11.5703125" customWidth="1"/>
    <col min="3079" max="3079" width="11.42578125" customWidth="1"/>
    <col min="3080" max="3080" width="12.5703125" bestFit="1" customWidth="1"/>
    <col min="3081" max="3082" width="12.5703125" customWidth="1"/>
    <col min="3329" max="3334" width="11.5703125" customWidth="1"/>
    <col min="3335" max="3335" width="11.42578125" customWidth="1"/>
    <col min="3336" max="3336" width="12.5703125" bestFit="1" customWidth="1"/>
    <col min="3337" max="3338" width="12.5703125" customWidth="1"/>
    <col min="3585" max="3590" width="11.5703125" customWidth="1"/>
    <col min="3591" max="3591" width="11.42578125" customWidth="1"/>
    <col min="3592" max="3592" width="12.5703125" bestFit="1" customWidth="1"/>
    <col min="3593" max="3594" width="12.5703125" customWidth="1"/>
    <col min="3841" max="3846" width="11.5703125" customWidth="1"/>
    <col min="3847" max="3847" width="11.42578125" customWidth="1"/>
    <col min="3848" max="3848" width="12.5703125" bestFit="1" customWidth="1"/>
    <col min="3849" max="3850" width="12.5703125" customWidth="1"/>
    <col min="4097" max="4102" width="11.5703125" customWidth="1"/>
    <col min="4103" max="4103" width="11.42578125" customWidth="1"/>
    <col min="4104" max="4104" width="12.5703125" bestFit="1" customWidth="1"/>
    <col min="4105" max="4106" width="12.5703125" customWidth="1"/>
    <col min="4353" max="4358" width="11.5703125" customWidth="1"/>
    <col min="4359" max="4359" width="11.42578125" customWidth="1"/>
    <col min="4360" max="4360" width="12.5703125" bestFit="1" customWidth="1"/>
    <col min="4361" max="4362" width="12.5703125" customWidth="1"/>
    <col min="4609" max="4614" width="11.5703125" customWidth="1"/>
    <col min="4615" max="4615" width="11.42578125" customWidth="1"/>
    <col min="4616" max="4616" width="12.5703125" bestFit="1" customWidth="1"/>
    <col min="4617" max="4618" width="12.5703125" customWidth="1"/>
    <col min="4865" max="4870" width="11.5703125" customWidth="1"/>
    <col min="4871" max="4871" width="11.42578125" customWidth="1"/>
    <col min="4872" max="4872" width="12.5703125" bestFit="1" customWidth="1"/>
    <col min="4873" max="4874" width="12.5703125" customWidth="1"/>
    <col min="5121" max="5126" width="11.5703125" customWidth="1"/>
    <col min="5127" max="5127" width="11.42578125" customWidth="1"/>
    <col min="5128" max="5128" width="12.5703125" bestFit="1" customWidth="1"/>
    <col min="5129" max="5130" width="12.5703125" customWidth="1"/>
    <col min="5377" max="5382" width="11.5703125" customWidth="1"/>
    <col min="5383" max="5383" width="11.42578125" customWidth="1"/>
    <col min="5384" max="5384" width="12.5703125" bestFit="1" customWidth="1"/>
    <col min="5385" max="5386" width="12.5703125" customWidth="1"/>
    <col min="5633" max="5638" width="11.5703125" customWidth="1"/>
    <col min="5639" max="5639" width="11.42578125" customWidth="1"/>
    <col min="5640" max="5640" width="12.5703125" bestFit="1" customWidth="1"/>
    <col min="5641" max="5642" width="12.5703125" customWidth="1"/>
    <col min="5889" max="5894" width="11.5703125" customWidth="1"/>
    <col min="5895" max="5895" width="11.42578125" customWidth="1"/>
    <col min="5896" max="5896" width="12.5703125" bestFit="1" customWidth="1"/>
    <col min="5897" max="5898" width="12.5703125" customWidth="1"/>
    <col min="6145" max="6150" width="11.5703125" customWidth="1"/>
    <col min="6151" max="6151" width="11.42578125" customWidth="1"/>
    <col min="6152" max="6152" width="12.5703125" bestFit="1" customWidth="1"/>
    <col min="6153" max="6154" width="12.5703125" customWidth="1"/>
    <col min="6401" max="6406" width="11.5703125" customWidth="1"/>
    <col min="6407" max="6407" width="11.42578125" customWidth="1"/>
    <col min="6408" max="6408" width="12.5703125" bestFit="1" customWidth="1"/>
    <col min="6409" max="6410" width="12.5703125" customWidth="1"/>
    <col min="6657" max="6662" width="11.5703125" customWidth="1"/>
    <col min="6663" max="6663" width="11.42578125" customWidth="1"/>
    <col min="6664" max="6664" width="12.5703125" bestFit="1" customWidth="1"/>
    <col min="6665" max="6666" width="12.5703125" customWidth="1"/>
    <col min="6913" max="6918" width="11.5703125" customWidth="1"/>
    <col min="6919" max="6919" width="11.42578125" customWidth="1"/>
    <col min="6920" max="6920" width="12.5703125" bestFit="1" customWidth="1"/>
    <col min="6921" max="6922" width="12.5703125" customWidth="1"/>
    <col min="7169" max="7174" width="11.5703125" customWidth="1"/>
    <col min="7175" max="7175" width="11.42578125" customWidth="1"/>
    <col min="7176" max="7176" width="12.5703125" bestFit="1" customWidth="1"/>
    <col min="7177" max="7178" width="12.5703125" customWidth="1"/>
    <col min="7425" max="7430" width="11.5703125" customWidth="1"/>
    <col min="7431" max="7431" width="11.42578125" customWidth="1"/>
    <col min="7432" max="7432" width="12.5703125" bestFit="1" customWidth="1"/>
    <col min="7433" max="7434" width="12.5703125" customWidth="1"/>
    <col min="7681" max="7686" width="11.5703125" customWidth="1"/>
    <col min="7687" max="7687" width="11.42578125" customWidth="1"/>
    <col min="7688" max="7688" width="12.5703125" bestFit="1" customWidth="1"/>
    <col min="7689" max="7690" width="12.5703125" customWidth="1"/>
    <col min="7937" max="7942" width="11.5703125" customWidth="1"/>
    <col min="7943" max="7943" width="11.42578125" customWidth="1"/>
    <col min="7944" max="7944" width="12.5703125" bestFit="1" customWidth="1"/>
    <col min="7945" max="7946" width="12.5703125" customWidth="1"/>
    <col min="8193" max="8198" width="11.5703125" customWidth="1"/>
    <col min="8199" max="8199" width="11.42578125" customWidth="1"/>
    <col min="8200" max="8200" width="12.5703125" bestFit="1" customWidth="1"/>
    <col min="8201" max="8202" width="12.5703125" customWidth="1"/>
    <col min="8449" max="8454" width="11.5703125" customWidth="1"/>
    <col min="8455" max="8455" width="11.42578125" customWidth="1"/>
    <col min="8456" max="8456" width="12.5703125" bestFit="1" customWidth="1"/>
    <col min="8457" max="8458" width="12.5703125" customWidth="1"/>
    <col min="8705" max="8710" width="11.5703125" customWidth="1"/>
    <col min="8711" max="8711" width="11.42578125" customWidth="1"/>
    <col min="8712" max="8712" width="12.5703125" bestFit="1" customWidth="1"/>
    <col min="8713" max="8714" width="12.5703125" customWidth="1"/>
    <col min="8961" max="8966" width="11.5703125" customWidth="1"/>
    <col min="8967" max="8967" width="11.42578125" customWidth="1"/>
    <col min="8968" max="8968" width="12.5703125" bestFit="1" customWidth="1"/>
    <col min="8969" max="8970" width="12.5703125" customWidth="1"/>
    <col min="9217" max="9222" width="11.5703125" customWidth="1"/>
    <col min="9223" max="9223" width="11.42578125" customWidth="1"/>
    <col min="9224" max="9224" width="12.5703125" bestFit="1" customWidth="1"/>
    <col min="9225" max="9226" width="12.5703125" customWidth="1"/>
    <col min="9473" max="9478" width="11.5703125" customWidth="1"/>
    <col min="9479" max="9479" width="11.42578125" customWidth="1"/>
    <col min="9480" max="9480" width="12.5703125" bestFit="1" customWidth="1"/>
    <col min="9481" max="9482" width="12.5703125" customWidth="1"/>
    <col min="9729" max="9734" width="11.5703125" customWidth="1"/>
    <col min="9735" max="9735" width="11.42578125" customWidth="1"/>
    <col min="9736" max="9736" width="12.5703125" bestFit="1" customWidth="1"/>
    <col min="9737" max="9738" width="12.5703125" customWidth="1"/>
    <col min="9985" max="9990" width="11.5703125" customWidth="1"/>
    <col min="9991" max="9991" width="11.42578125" customWidth="1"/>
    <col min="9992" max="9992" width="12.5703125" bestFit="1" customWidth="1"/>
    <col min="9993" max="9994" width="12.5703125" customWidth="1"/>
    <col min="10241" max="10246" width="11.5703125" customWidth="1"/>
    <col min="10247" max="10247" width="11.42578125" customWidth="1"/>
    <col min="10248" max="10248" width="12.5703125" bestFit="1" customWidth="1"/>
    <col min="10249" max="10250" width="12.5703125" customWidth="1"/>
    <col min="10497" max="10502" width="11.5703125" customWidth="1"/>
    <col min="10503" max="10503" width="11.42578125" customWidth="1"/>
    <col min="10504" max="10504" width="12.5703125" bestFit="1" customWidth="1"/>
    <col min="10505" max="10506" width="12.5703125" customWidth="1"/>
    <col min="10753" max="10758" width="11.5703125" customWidth="1"/>
    <col min="10759" max="10759" width="11.42578125" customWidth="1"/>
    <col min="10760" max="10760" width="12.5703125" bestFit="1" customWidth="1"/>
    <col min="10761" max="10762" width="12.5703125" customWidth="1"/>
    <col min="11009" max="11014" width="11.5703125" customWidth="1"/>
    <col min="11015" max="11015" width="11.42578125" customWidth="1"/>
    <col min="11016" max="11016" width="12.5703125" bestFit="1" customWidth="1"/>
    <col min="11017" max="11018" width="12.5703125" customWidth="1"/>
    <col min="11265" max="11270" width="11.5703125" customWidth="1"/>
    <col min="11271" max="11271" width="11.42578125" customWidth="1"/>
    <col min="11272" max="11272" width="12.5703125" bestFit="1" customWidth="1"/>
    <col min="11273" max="11274" width="12.5703125" customWidth="1"/>
    <col min="11521" max="11526" width="11.5703125" customWidth="1"/>
    <col min="11527" max="11527" width="11.42578125" customWidth="1"/>
    <col min="11528" max="11528" width="12.5703125" bestFit="1" customWidth="1"/>
    <col min="11529" max="11530" width="12.5703125" customWidth="1"/>
    <col min="11777" max="11782" width="11.5703125" customWidth="1"/>
    <col min="11783" max="11783" width="11.42578125" customWidth="1"/>
    <col min="11784" max="11784" width="12.5703125" bestFit="1" customWidth="1"/>
    <col min="11785" max="11786" width="12.5703125" customWidth="1"/>
    <col min="12033" max="12038" width="11.5703125" customWidth="1"/>
    <col min="12039" max="12039" width="11.42578125" customWidth="1"/>
    <col min="12040" max="12040" width="12.5703125" bestFit="1" customWidth="1"/>
    <col min="12041" max="12042" width="12.5703125" customWidth="1"/>
    <col min="12289" max="12294" width="11.5703125" customWidth="1"/>
    <col min="12295" max="12295" width="11.42578125" customWidth="1"/>
    <col min="12296" max="12296" width="12.5703125" bestFit="1" customWidth="1"/>
    <col min="12297" max="12298" width="12.5703125" customWidth="1"/>
    <col min="12545" max="12550" width="11.5703125" customWidth="1"/>
    <col min="12551" max="12551" width="11.42578125" customWidth="1"/>
    <col min="12552" max="12552" width="12.5703125" bestFit="1" customWidth="1"/>
    <col min="12553" max="12554" width="12.5703125" customWidth="1"/>
    <col min="12801" max="12806" width="11.5703125" customWidth="1"/>
    <col min="12807" max="12807" width="11.42578125" customWidth="1"/>
    <col min="12808" max="12808" width="12.5703125" bestFit="1" customWidth="1"/>
    <col min="12809" max="12810" width="12.5703125" customWidth="1"/>
    <col min="13057" max="13062" width="11.5703125" customWidth="1"/>
    <col min="13063" max="13063" width="11.42578125" customWidth="1"/>
    <col min="13064" max="13064" width="12.5703125" bestFit="1" customWidth="1"/>
    <col min="13065" max="13066" width="12.5703125" customWidth="1"/>
    <col min="13313" max="13318" width="11.5703125" customWidth="1"/>
    <col min="13319" max="13319" width="11.42578125" customWidth="1"/>
    <col min="13320" max="13320" width="12.5703125" bestFit="1" customWidth="1"/>
    <col min="13321" max="13322" width="12.5703125" customWidth="1"/>
    <col min="13569" max="13574" width="11.5703125" customWidth="1"/>
    <col min="13575" max="13575" width="11.42578125" customWidth="1"/>
    <col min="13576" max="13576" width="12.5703125" bestFit="1" customWidth="1"/>
    <col min="13577" max="13578" width="12.5703125" customWidth="1"/>
    <col min="13825" max="13830" width="11.5703125" customWidth="1"/>
    <col min="13831" max="13831" width="11.42578125" customWidth="1"/>
    <col min="13832" max="13832" width="12.5703125" bestFit="1" customWidth="1"/>
    <col min="13833" max="13834" width="12.5703125" customWidth="1"/>
    <col min="14081" max="14086" width="11.5703125" customWidth="1"/>
    <col min="14087" max="14087" width="11.42578125" customWidth="1"/>
    <col min="14088" max="14088" width="12.5703125" bestFit="1" customWidth="1"/>
    <col min="14089" max="14090" width="12.5703125" customWidth="1"/>
    <col min="14337" max="14342" width="11.5703125" customWidth="1"/>
    <col min="14343" max="14343" width="11.42578125" customWidth="1"/>
    <col min="14344" max="14344" width="12.5703125" bestFit="1" customWidth="1"/>
    <col min="14345" max="14346" width="12.5703125" customWidth="1"/>
    <col min="14593" max="14598" width="11.5703125" customWidth="1"/>
    <col min="14599" max="14599" width="11.42578125" customWidth="1"/>
    <col min="14600" max="14600" width="12.5703125" bestFit="1" customWidth="1"/>
    <col min="14601" max="14602" width="12.5703125" customWidth="1"/>
    <col min="14849" max="14854" width="11.5703125" customWidth="1"/>
    <col min="14855" max="14855" width="11.42578125" customWidth="1"/>
    <col min="14856" max="14856" width="12.5703125" bestFit="1" customWidth="1"/>
    <col min="14857" max="14858" width="12.5703125" customWidth="1"/>
    <col min="15105" max="15110" width="11.5703125" customWidth="1"/>
    <col min="15111" max="15111" width="11.42578125" customWidth="1"/>
    <col min="15112" max="15112" width="12.5703125" bestFit="1" customWidth="1"/>
    <col min="15113" max="15114" width="12.5703125" customWidth="1"/>
    <col min="15361" max="15366" width="11.5703125" customWidth="1"/>
    <col min="15367" max="15367" width="11.42578125" customWidth="1"/>
    <col min="15368" max="15368" width="12.5703125" bestFit="1" customWidth="1"/>
    <col min="15369" max="15370" width="12.5703125" customWidth="1"/>
    <col min="15617" max="15622" width="11.5703125" customWidth="1"/>
    <col min="15623" max="15623" width="11.42578125" customWidth="1"/>
    <col min="15624" max="15624" width="12.5703125" bestFit="1" customWidth="1"/>
    <col min="15625" max="15626" width="12.5703125" customWidth="1"/>
    <col min="15873" max="15878" width="11.5703125" customWidth="1"/>
    <col min="15879" max="15879" width="11.42578125" customWidth="1"/>
    <col min="15880" max="15880" width="12.5703125" bestFit="1" customWidth="1"/>
    <col min="15881" max="15882" width="12.5703125" customWidth="1"/>
    <col min="16129" max="16134" width="11.5703125" customWidth="1"/>
    <col min="16135" max="16135" width="11.42578125" customWidth="1"/>
    <col min="16136" max="16136" width="12.5703125" bestFit="1" customWidth="1"/>
    <col min="16137" max="16138" width="12.5703125" customWidth="1"/>
  </cols>
  <sheetData>
    <row r="1" spans="1:20" ht="13.5" thickBot="1" x14ac:dyDescent="0.25"/>
    <row r="2" spans="1:20" ht="16.5" thickBot="1" x14ac:dyDescent="0.3">
      <c r="A2" s="70" t="s">
        <v>31</v>
      </c>
      <c r="B2" s="71" t="s">
        <v>32</v>
      </c>
      <c r="C2" s="72" t="s">
        <v>33</v>
      </c>
      <c r="D2" s="72" t="s">
        <v>34</v>
      </c>
      <c r="E2" s="73" t="s">
        <v>35</v>
      </c>
      <c r="F2" s="74"/>
      <c r="G2" s="75" t="s">
        <v>36</v>
      </c>
      <c r="H2" s="76" t="s">
        <v>37</v>
      </c>
      <c r="I2" s="77" t="s">
        <v>38</v>
      </c>
      <c r="K2" s="74"/>
      <c r="L2" s="74"/>
      <c r="M2" s="74"/>
      <c r="T2" s="74"/>
    </row>
    <row r="3" spans="1:20" x14ac:dyDescent="0.2">
      <c r="A3" s="78">
        <v>2</v>
      </c>
      <c r="B3" s="79">
        <v>1.1279999999999999</v>
      </c>
      <c r="C3" s="80">
        <v>0</v>
      </c>
      <c r="D3" s="81">
        <v>3.2669999999999999</v>
      </c>
      <c r="E3" s="82">
        <v>1.88</v>
      </c>
      <c r="F3" s="69"/>
      <c r="G3" s="83">
        <v>0</v>
      </c>
      <c r="H3" s="84">
        <v>3.2669999999999999</v>
      </c>
      <c r="I3" s="84">
        <v>2.6589999999999998</v>
      </c>
      <c r="K3" s="85"/>
      <c r="L3" s="85"/>
      <c r="M3" s="85"/>
    </row>
    <row r="4" spans="1:20" x14ac:dyDescent="0.2">
      <c r="A4" s="86">
        <v>3</v>
      </c>
      <c r="B4" s="87">
        <v>1.6930000000000001</v>
      </c>
      <c r="C4" s="88">
        <v>0</v>
      </c>
      <c r="D4" s="89">
        <v>2.5750000000000002</v>
      </c>
      <c r="E4" s="90">
        <v>1.0229999999999999</v>
      </c>
      <c r="F4" s="69"/>
      <c r="G4" s="91">
        <v>0</v>
      </c>
      <c r="H4" s="90">
        <v>2.5680000000000001</v>
      </c>
      <c r="I4" s="90">
        <v>1.954</v>
      </c>
      <c r="K4" s="85"/>
      <c r="L4" s="85"/>
      <c r="M4" s="85"/>
    </row>
    <row r="5" spans="1:20" x14ac:dyDescent="0.2">
      <c r="A5" s="86">
        <v>4</v>
      </c>
      <c r="B5" s="87">
        <v>2.0590000000000002</v>
      </c>
      <c r="C5" s="88">
        <v>0</v>
      </c>
      <c r="D5" s="89">
        <v>2.282</v>
      </c>
      <c r="E5" s="90">
        <v>0.72899999999999998</v>
      </c>
      <c r="F5" s="69"/>
      <c r="G5" s="91">
        <v>0</v>
      </c>
      <c r="H5" s="90">
        <v>2.266</v>
      </c>
      <c r="I5" s="90">
        <v>1.6279999999999999</v>
      </c>
      <c r="K5" s="85"/>
      <c r="L5" s="85"/>
      <c r="M5" s="85"/>
    </row>
    <row r="6" spans="1:20" x14ac:dyDescent="0.2">
      <c r="A6" s="86">
        <v>5</v>
      </c>
      <c r="B6" s="87">
        <v>2.3260000000000001</v>
      </c>
      <c r="C6" s="88">
        <v>0</v>
      </c>
      <c r="D6" s="89">
        <v>2.1139999999999999</v>
      </c>
      <c r="E6" s="90">
        <v>0.57699999999999996</v>
      </c>
      <c r="F6" s="69"/>
      <c r="G6" s="91">
        <v>0</v>
      </c>
      <c r="H6" s="90">
        <v>2.089</v>
      </c>
      <c r="I6" s="90">
        <v>1.427</v>
      </c>
      <c r="K6" s="85"/>
      <c r="L6" s="85"/>
      <c r="M6" s="85"/>
    </row>
    <row r="7" spans="1:20" x14ac:dyDescent="0.2">
      <c r="A7" s="86">
        <v>6</v>
      </c>
      <c r="B7" s="87">
        <v>2.5339999999999998</v>
      </c>
      <c r="C7" s="88">
        <v>0</v>
      </c>
      <c r="D7" s="89">
        <v>2.004</v>
      </c>
      <c r="E7" s="90">
        <v>0.48299999999999998</v>
      </c>
      <c r="F7" s="69"/>
      <c r="G7" s="91">
        <v>0.03</v>
      </c>
      <c r="H7" s="90">
        <v>1.97</v>
      </c>
      <c r="I7" s="90">
        <v>1.2869999999999999</v>
      </c>
      <c r="K7" s="85"/>
      <c r="L7" s="85"/>
      <c r="M7" s="85"/>
    </row>
    <row r="8" spans="1:20" x14ac:dyDescent="0.2">
      <c r="A8" s="86">
        <v>7</v>
      </c>
      <c r="B8" s="87">
        <v>2.7040000000000002</v>
      </c>
      <c r="C8" s="89">
        <v>7.5999999999999998E-2</v>
      </c>
      <c r="D8" s="89">
        <v>1.9239999999999999</v>
      </c>
      <c r="E8" s="90">
        <v>0.41899999999999998</v>
      </c>
      <c r="F8" s="69"/>
      <c r="G8" s="91">
        <v>0.11799999999999999</v>
      </c>
      <c r="H8" s="90">
        <v>1.8819999999999999</v>
      </c>
      <c r="I8" s="90">
        <v>1.1819999999999999</v>
      </c>
      <c r="K8" s="85"/>
      <c r="L8" s="85"/>
      <c r="M8" s="85"/>
    </row>
    <row r="9" spans="1:20" x14ac:dyDescent="0.2">
      <c r="A9" s="86">
        <v>8</v>
      </c>
      <c r="B9" s="87">
        <v>2.847</v>
      </c>
      <c r="C9" s="89">
        <v>0.13600000000000001</v>
      </c>
      <c r="D9" s="89">
        <v>1.8640000000000001</v>
      </c>
      <c r="E9" s="90">
        <v>0.373</v>
      </c>
      <c r="F9" s="69"/>
      <c r="G9" s="91">
        <v>0.185</v>
      </c>
      <c r="H9" s="90">
        <v>1.8149999999999999</v>
      </c>
      <c r="I9" s="90">
        <v>1.099</v>
      </c>
      <c r="K9" s="85"/>
      <c r="L9" s="85"/>
      <c r="M9" s="85"/>
    </row>
    <row r="10" spans="1:20" x14ac:dyDescent="0.2">
      <c r="A10" s="86">
        <v>9</v>
      </c>
      <c r="B10" s="87">
        <v>2.97</v>
      </c>
      <c r="C10" s="89">
        <v>0.184</v>
      </c>
      <c r="D10" s="89">
        <v>1.8160000000000001</v>
      </c>
      <c r="E10" s="90">
        <v>0.33700000000000002</v>
      </c>
      <c r="F10" s="69"/>
      <c r="G10" s="91">
        <v>0.23899999999999999</v>
      </c>
      <c r="H10" s="90">
        <v>1.7609999999999999</v>
      </c>
      <c r="I10" s="90">
        <v>1.032</v>
      </c>
      <c r="K10" s="85"/>
      <c r="L10" s="85"/>
      <c r="M10" s="85"/>
    </row>
    <row r="11" spans="1:20" x14ac:dyDescent="0.2">
      <c r="A11" s="86">
        <v>10</v>
      </c>
      <c r="B11" s="87">
        <v>3.0779999999999998</v>
      </c>
      <c r="C11" s="89">
        <v>0.223</v>
      </c>
      <c r="D11" s="89">
        <v>1.7769999999999999</v>
      </c>
      <c r="E11" s="90">
        <v>0.308</v>
      </c>
      <c r="F11" s="69"/>
      <c r="G11" s="91">
        <v>0.28399999999999997</v>
      </c>
      <c r="H11" s="90">
        <v>1.716</v>
      </c>
      <c r="I11" s="90">
        <v>0.97499999999999998</v>
      </c>
      <c r="K11" s="85"/>
      <c r="L11" s="85"/>
      <c r="M11" s="85"/>
    </row>
    <row r="12" spans="1:20" x14ac:dyDescent="0.2">
      <c r="A12" s="92">
        <v>11</v>
      </c>
      <c r="B12" s="93">
        <v>3.173</v>
      </c>
      <c r="C12" s="94">
        <v>0.25600000000000001</v>
      </c>
      <c r="D12" s="94">
        <v>1.744</v>
      </c>
      <c r="E12" s="95">
        <v>0.28499999999999998</v>
      </c>
      <c r="F12" s="69"/>
      <c r="G12" s="91">
        <v>0.32100000000000001</v>
      </c>
      <c r="H12" s="90">
        <v>1.679</v>
      </c>
      <c r="I12" s="90">
        <v>0.92700000000000005</v>
      </c>
      <c r="K12" s="85"/>
      <c r="L12" s="85"/>
      <c r="M12" s="85"/>
    </row>
    <row r="13" spans="1:20" x14ac:dyDescent="0.2">
      <c r="A13" s="92">
        <v>12</v>
      </c>
      <c r="B13" s="93">
        <v>3.258</v>
      </c>
      <c r="C13" s="94">
        <v>0.28399999999999997</v>
      </c>
      <c r="D13" s="94">
        <v>1.7170000000000001</v>
      </c>
      <c r="E13" s="95">
        <v>0.26600000000000001</v>
      </c>
      <c r="F13" s="69"/>
      <c r="G13" s="91">
        <v>0.35399999999999998</v>
      </c>
      <c r="H13" s="90">
        <v>1.6459999999999999</v>
      </c>
      <c r="I13" s="90">
        <v>0.88600000000000001</v>
      </c>
      <c r="K13" s="85"/>
      <c r="L13" s="85"/>
      <c r="M13" s="85"/>
    </row>
    <row r="14" spans="1:20" x14ac:dyDescent="0.2">
      <c r="A14" s="92">
        <v>13</v>
      </c>
      <c r="B14" s="93">
        <v>3.3359999999999999</v>
      </c>
      <c r="C14" s="94">
        <v>0.308</v>
      </c>
      <c r="D14" s="94">
        <v>1.6919999999999999</v>
      </c>
      <c r="E14" s="95">
        <v>0.249</v>
      </c>
      <c r="F14" s="69"/>
      <c r="G14" s="91">
        <v>0.38200000000000001</v>
      </c>
      <c r="H14" s="90">
        <v>1.6180000000000001</v>
      </c>
      <c r="I14" s="90">
        <v>0.85</v>
      </c>
      <c r="K14" s="85"/>
      <c r="L14" s="85"/>
      <c r="M14" s="85"/>
    </row>
    <row r="15" spans="1:20" x14ac:dyDescent="0.2">
      <c r="A15" s="92">
        <v>14</v>
      </c>
      <c r="B15" s="93">
        <v>3.1070000000000002</v>
      </c>
      <c r="C15" s="94">
        <v>0.32900000000000001</v>
      </c>
      <c r="D15" s="94">
        <v>1.671</v>
      </c>
      <c r="E15" s="95">
        <v>0.23499999999999999</v>
      </c>
      <c r="F15" s="69"/>
      <c r="G15" s="91">
        <v>0.40600000000000003</v>
      </c>
      <c r="H15" s="90">
        <v>1.5940000000000001</v>
      </c>
      <c r="I15" s="90">
        <v>0.81699999999999995</v>
      </c>
      <c r="K15" s="85"/>
      <c r="L15" s="85"/>
      <c r="M15" s="85"/>
    </row>
    <row r="16" spans="1:20" x14ac:dyDescent="0.2">
      <c r="A16" s="92">
        <v>15</v>
      </c>
      <c r="B16" s="93">
        <v>3.472</v>
      </c>
      <c r="C16" s="94">
        <v>0.34799999999999998</v>
      </c>
      <c r="D16" s="94">
        <v>1.6519999999999999</v>
      </c>
      <c r="E16" s="95">
        <v>0.223</v>
      </c>
      <c r="F16" s="69"/>
      <c r="G16" s="91">
        <v>0.42799999999999999</v>
      </c>
      <c r="H16" s="90">
        <v>1.5720000000000001</v>
      </c>
      <c r="I16" s="90">
        <v>0.78900000000000003</v>
      </c>
      <c r="K16" s="85"/>
      <c r="L16" s="85"/>
      <c r="M16" s="85"/>
    </row>
    <row r="17" spans="1:9" ht="13.5" thickBot="1" x14ac:dyDescent="0.25">
      <c r="A17" s="96"/>
      <c r="B17" s="97"/>
      <c r="C17" s="98"/>
      <c r="D17" s="98"/>
      <c r="E17" s="99"/>
      <c r="G17" s="100"/>
      <c r="H17" s="101"/>
      <c r="I17" s="102"/>
    </row>
    <row r="19" spans="1:9" ht="21" x14ac:dyDescent="0.35">
      <c r="A19" s="103" t="s">
        <v>39</v>
      </c>
      <c r="B19" s="104" t="s">
        <v>40</v>
      </c>
      <c r="C19" s="105"/>
      <c r="D19" s="105"/>
      <c r="E19" s="105"/>
      <c r="F19" s="106"/>
      <c r="G19" s="107"/>
    </row>
    <row r="20" spans="1:9" ht="21" x14ac:dyDescent="0.35">
      <c r="A20" s="103" t="s">
        <v>41</v>
      </c>
      <c r="B20" s="104" t="s">
        <v>42</v>
      </c>
      <c r="C20" s="106"/>
      <c r="D20" s="106"/>
      <c r="E20" s="106"/>
      <c r="F20" s="108"/>
      <c r="G20" s="107"/>
    </row>
    <row r="21" spans="1:9" ht="18" x14ac:dyDescent="0.25">
      <c r="A21" s="103"/>
      <c r="B21" s="103"/>
      <c r="C21" s="106"/>
      <c r="D21" s="106"/>
      <c r="E21" s="106"/>
      <c r="F21" s="108"/>
      <c r="G21" s="107"/>
    </row>
    <row r="22" spans="1:9" ht="21" x14ac:dyDescent="0.35">
      <c r="A22" s="103" t="s">
        <v>43</v>
      </c>
      <c r="B22" s="103" t="s">
        <v>44</v>
      </c>
      <c r="C22" s="106"/>
      <c r="D22" s="106"/>
      <c r="E22" s="106"/>
      <c r="F22" s="108"/>
      <c r="G22" s="107"/>
    </row>
    <row r="23" spans="1:9" ht="21" x14ac:dyDescent="0.35">
      <c r="A23" s="103" t="s">
        <v>45</v>
      </c>
      <c r="B23" s="103" t="s">
        <v>46</v>
      </c>
      <c r="C23" s="106"/>
      <c r="D23" s="106"/>
      <c r="E23" s="106"/>
      <c r="F23" s="108"/>
      <c r="G23" s="107"/>
    </row>
    <row r="24" spans="1:9" ht="18" x14ac:dyDescent="0.25">
      <c r="A24" s="103"/>
      <c r="B24" s="103"/>
      <c r="C24" s="106"/>
      <c r="D24" s="106"/>
      <c r="E24" s="106"/>
      <c r="F24" s="108"/>
      <c r="G24" s="107"/>
    </row>
    <row r="25" spans="1:9" ht="21" x14ac:dyDescent="0.35">
      <c r="A25" s="103" t="s">
        <v>47</v>
      </c>
      <c r="B25" s="103" t="s">
        <v>48</v>
      </c>
      <c r="C25" s="106"/>
      <c r="D25" s="106"/>
      <c r="E25" s="106"/>
      <c r="F25" s="108"/>
      <c r="G25" s="107"/>
    </row>
    <row r="26" spans="1:9" x14ac:dyDescent="0.2">
      <c r="A26" s="106"/>
      <c r="B26" s="106"/>
      <c r="C26" s="106"/>
      <c r="D26" s="106"/>
      <c r="E26" s="106"/>
      <c r="F26" s="108"/>
      <c r="G26" s="107"/>
    </row>
    <row r="27" spans="1:9" x14ac:dyDescent="0.2">
      <c r="A27" s="106"/>
      <c r="B27" s="106"/>
      <c r="C27" s="106"/>
      <c r="D27" s="106"/>
      <c r="E27" s="106"/>
      <c r="F27" s="108"/>
      <c r="G27" s="107"/>
    </row>
    <row r="28" spans="1:9" x14ac:dyDescent="0.2">
      <c r="A28" s="106"/>
      <c r="B28" s="106"/>
      <c r="C28" s="106"/>
      <c r="D28" s="106"/>
      <c r="E28" s="106"/>
      <c r="F28" s="108"/>
      <c r="G28" s="107"/>
    </row>
    <row r="29" spans="1:9" x14ac:dyDescent="0.2">
      <c r="A29" s="106"/>
      <c r="B29" s="106"/>
      <c r="C29" s="106"/>
      <c r="D29" s="106"/>
      <c r="E29" s="106"/>
      <c r="F29" s="106"/>
      <c r="G29" s="107"/>
    </row>
    <row r="30" spans="1:9" ht="15.75" x14ac:dyDescent="0.25">
      <c r="A30" s="106"/>
      <c r="B30" s="105"/>
      <c r="C30" s="105"/>
      <c r="D30" s="105"/>
      <c r="E30" s="105"/>
      <c r="F30" s="106"/>
      <c r="G30" s="107"/>
    </row>
    <row r="31" spans="1:9" x14ac:dyDescent="0.2">
      <c r="A31" s="106"/>
      <c r="B31" s="106"/>
      <c r="C31" s="106"/>
      <c r="D31" s="106"/>
      <c r="E31" s="106"/>
      <c r="F31" s="106"/>
      <c r="G31" s="107"/>
    </row>
    <row r="32" spans="1:9" x14ac:dyDescent="0.2">
      <c r="A32" s="106"/>
      <c r="B32" s="106"/>
      <c r="C32" s="106"/>
      <c r="D32" s="106"/>
      <c r="E32" s="106"/>
      <c r="F32" s="106"/>
      <c r="G32" s="107"/>
    </row>
    <row r="33" spans="1:7" x14ac:dyDescent="0.2">
      <c r="A33" s="106"/>
      <c r="B33" s="106"/>
      <c r="C33" s="106"/>
      <c r="D33" s="106"/>
      <c r="E33" s="106"/>
      <c r="F33" s="106"/>
      <c r="G33" s="107"/>
    </row>
    <row r="34" spans="1:7" x14ac:dyDescent="0.2">
      <c r="A34" s="106"/>
      <c r="B34" s="106"/>
      <c r="C34" s="106"/>
      <c r="D34" s="106"/>
      <c r="E34" s="106"/>
      <c r="F34" s="106"/>
      <c r="G34" s="107"/>
    </row>
    <row r="35" spans="1:7" x14ac:dyDescent="0.2">
      <c r="A35" s="106"/>
      <c r="B35" s="106"/>
      <c r="C35" s="106"/>
      <c r="D35" s="106"/>
      <c r="E35" s="106"/>
      <c r="F35" s="106"/>
      <c r="G35" s="107"/>
    </row>
    <row r="36" spans="1:7" x14ac:dyDescent="0.2">
      <c r="A36" s="106"/>
      <c r="B36" s="106"/>
      <c r="C36" s="106"/>
      <c r="D36" s="106"/>
      <c r="E36" s="106"/>
      <c r="F36" s="106"/>
      <c r="G36" s="107"/>
    </row>
    <row r="37" spans="1:7" x14ac:dyDescent="0.2">
      <c r="A37" s="106"/>
      <c r="B37" s="106"/>
      <c r="C37" s="106"/>
      <c r="D37" s="106"/>
      <c r="E37" s="106"/>
      <c r="F37" s="106"/>
      <c r="G37" s="107"/>
    </row>
    <row r="38" spans="1:7" x14ac:dyDescent="0.2">
      <c r="A38" s="106"/>
      <c r="B38" s="106"/>
      <c r="C38" s="106"/>
      <c r="D38" s="106"/>
      <c r="E38" s="106"/>
      <c r="F38" s="106"/>
      <c r="G38" s="107"/>
    </row>
    <row r="39" spans="1:7" x14ac:dyDescent="0.2">
      <c r="A39" s="106"/>
      <c r="B39" s="106"/>
      <c r="C39" s="106"/>
      <c r="D39" s="106"/>
      <c r="E39" s="106"/>
      <c r="F39" s="106"/>
      <c r="G39" s="107"/>
    </row>
    <row r="40" spans="1:7" x14ac:dyDescent="0.2">
      <c r="A40" s="106"/>
      <c r="B40" s="106"/>
      <c r="C40" s="106"/>
      <c r="D40" s="106"/>
      <c r="E40" s="106"/>
      <c r="F40" s="106"/>
      <c r="G40" s="107"/>
    </row>
    <row r="41" spans="1:7" x14ac:dyDescent="0.2">
      <c r="A41" s="106"/>
      <c r="B41" s="106"/>
      <c r="C41" s="106"/>
      <c r="D41" s="106"/>
      <c r="E41" s="106"/>
      <c r="F41" s="106"/>
      <c r="G41" s="107"/>
    </row>
    <row r="42" spans="1:7" x14ac:dyDescent="0.2">
      <c r="A42" s="106"/>
      <c r="B42" s="106"/>
      <c r="C42" s="106"/>
      <c r="D42" s="106"/>
      <c r="E42" s="106"/>
      <c r="F42" s="106"/>
      <c r="G42" s="107"/>
    </row>
    <row r="43" spans="1:7" x14ac:dyDescent="0.2">
      <c r="A43" s="106"/>
      <c r="B43" s="106"/>
      <c r="C43" s="106"/>
      <c r="D43" s="106"/>
      <c r="E43" s="106"/>
      <c r="F43" s="106"/>
      <c r="G43" s="10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Carta de Control 1</vt:lpstr>
      <vt:lpstr>Carta Base</vt:lpstr>
      <vt:lpstr>Hoja2</vt:lpstr>
      <vt:lpstr>'Carta de Control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Natalia Dominguez Bermudez</cp:lastModifiedBy>
  <cp:lastPrinted>2019-04-02T14:42:12Z</cp:lastPrinted>
  <dcterms:created xsi:type="dcterms:W3CDTF">2016-02-16T15:51:58Z</dcterms:created>
  <dcterms:modified xsi:type="dcterms:W3CDTF">2019-04-02T14:52:29Z</dcterms:modified>
</cp:coreProperties>
</file>