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3.xml" ContentType="application/vnd.openxmlformats-officedocument.drawing+xml"/>
  <Override PartName="/xl/comments7.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workbookPr autoCompressPictures="0" defaultThemeVersion="124226"/>
  <mc:AlternateContent xmlns:mc="http://schemas.openxmlformats.org/markup-compatibility/2006">
    <mc:Choice Requires="x15">
      <x15ac:absPath xmlns:x15ac="http://schemas.microsoft.com/office/spreadsheetml/2010/11/ac" url="D:\000_icontec_2017\cambios_pegar_SI\"/>
    </mc:Choice>
  </mc:AlternateContent>
  <bookViews>
    <workbookView xWindow="0" yWindow="0" windowWidth="23040" windowHeight="8508" tabRatio="712" firstSheet="1" activeTab="2"/>
  </bookViews>
  <sheets>
    <sheet name="Concertacion " sheetId="1" state="hidden" r:id="rId1"/>
    <sheet name="MANUAL" sheetId="22" r:id="rId2"/>
    <sheet name="ANEXO 1" sheetId="12" r:id="rId3"/>
    <sheet name="Seguimiento 2" sheetId="5" state="hidden" r:id="rId4"/>
    <sheet name="Seguimiento 3" sheetId="6" state="hidden" r:id="rId5"/>
    <sheet name="Seguimiento 4" sheetId="7" state="hidden" r:id="rId6"/>
    <sheet name="Final" sheetId="9" state="hidden" r:id="rId7"/>
    <sheet name="Componente de Gestion Adicional" sheetId="14" state="hidden" r:id="rId8"/>
    <sheet name="ANEXO 2" sheetId="17" r:id="rId9"/>
    <sheet name="ANEXO 3" sheetId="16" r:id="rId10"/>
    <sheet name="Instructivo" sheetId="3" state="hidden" r:id="rId11"/>
  </sheets>
  <definedNames>
    <definedName name="_xlnm.Print_Area" localSheetId="2">'ANEXO 1'!$B$2:$R$42</definedName>
    <definedName name="_xlnm.Print_Area" localSheetId="8">'ANEXO 2'!$A$1:$I$71</definedName>
    <definedName name="_xlnm.Print_Area" localSheetId="9">'ANEXO 3'!$B$2:$F$28</definedName>
    <definedName name="_xlnm.Print_Area" localSheetId="7">'Componente de Gestion Adicional'!$A$1:$O$20</definedName>
    <definedName name="_xlnm.Print_Area" localSheetId="1">MANUAL!$A$1:$U$37</definedName>
  </definedNames>
  <calcPr calcId="171027" concurrentCalc="0"/>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E53" i="17" l="1"/>
  <c r="E18" i="17"/>
  <c r="O30" i="12"/>
  <c r="O25" i="12"/>
  <c r="O20" i="12"/>
  <c r="P25" i="12"/>
  <c r="P30" i="12"/>
  <c r="H35" i="12"/>
  <c r="P20" i="12"/>
  <c r="O15" i="12"/>
  <c r="P15" i="12"/>
  <c r="O10" i="12"/>
  <c r="P10" i="12"/>
  <c r="E61" i="17"/>
  <c r="G54" i="17"/>
  <c r="E41" i="17"/>
  <c r="G36" i="17"/>
  <c r="E66" i="17"/>
  <c r="G49" i="17"/>
  <c r="E48" i="17"/>
  <c r="E35" i="17"/>
  <c r="E30" i="17"/>
  <c r="E24" i="17"/>
  <c r="I16" i="9"/>
  <c r="H13" i="9"/>
  <c r="K13" i="9"/>
  <c r="L13" i="9"/>
  <c r="K10" i="9"/>
  <c r="K16" i="9"/>
  <c r="H10" i="9"/>
  <c r="H7" i="9"/>
  <c r="L7" i="9"/>
  <c r="M13" i="9"/>
  <c r="M7" i="9"/>
  <c r="M10" i="9"/>
  <c r="M16" i="9"/>
  <c r="J16" i="9"/>
  <c r="B16" i="9"/>
  <c r="H27" i="5"/>
  <c r="M24" i="7"/>
  <c r="M21" i="7"/>
  <c r="M18" i="7"/>
  <c r="K24" i="7"/>
  <c r="K21" i="7"/>
  <c r="M24" i="6"/>
  <c r="J24" i="6"/>
  <c r="J24" i="7"/>
  <c r="J21" i="6"/>
  <c r="J21" i="7"/>
  <c r="J18" i="6"/>
  <c r="J18" i="7"/>
  <c r="M18" i="6"/>
  <c r="I18" i="5"/>
  <c r="I18" i="6"/>
  <c r="H18" i="6"/>
  <c r="M24" i="5"/>
  <c r="M21" i="5"/>
  <c r="M18" i="5"/>
  <c r="M27" i="5"/>
  <c r="I24" i="5"/>
  <c r="I24" i="7"/>
  <c r="H24" i="7"/>
  <c r="I21" i="5"/>
  <c r="I21" i="7"/>
  <c r="K27" i="7"/>
  <c r="H21" i="6"/>
  <c r="B27" i="7"/>
  <c r="H21" i="7"/>
  <c r="H18" i="7"/>
  <c r="D7" i="7"/>
  <c r="D6" i="7"/>
  <c r="D5" i="7"/>
  <c r="D4" i="7"/>
  <c r="B27" i="6"/>
  <c r="H24" i="6"/>
  <c r="D7" i="6"/>
  <c r="D6" i="6"/>
  <c r="D5" i="6"/>
  <c r="D4" i="6"/>
  <c r="B27" i="5"/>
  <c r="L24" i="5"/>
  <c r="D7" i="5"/>
  <c r="D6" i="5"/>
  <c r="D5" i="5"/>
  <c r="D4" i="5"/>
  <c r="B26" i="1"/>
  <c r="I18" i="7"/>
  <c r="I27" i="7"/>
  <c r="J27" i="6"/>
  <c r="H16" i="9"/>
  <c r="H27" i="7"/>
  <c r="I24" i="6"/>
  <c r="P35" i="12"/>
  <c r="D12" i="16"/>
  <c r="E12" i="16"/>
  <c r="I27" i="5"/>
  <c r="M27" i="7"/>
  <c r="G19" i="17"/>
  <c r="G31" i="17"/>
  <c r="G42" i="17"/>
  <c r="L24" i="6"/>
  <c r="G25" i="17"/>
  <c r="G14" i="17"/>
  <c r="L21" i="7"/>
  <c r="L21" i="5"/>
  <c r="L10" i="9"/>
  <c r="L16" i="9"/>
  <c r="G62" i="17"/>
  <c r="L24" i="7"/>
  <c r="L18" i="7"/>
  <c r="J27" i="7"/>
  <c r="I21" i="6"/>
  <c r="I27" i="6"/>
  <c r="L18" i="6"/>
  <c r="H27" i="6"/>
  <c r="L21" i="6"/>
  <c r="M21" i="6"/>
  <c r="M27" i="6"/>
  <c r="L18" i="5"/>
  <c r="L27" i="5"/>
  <c r="P37" i="12"/>
  <c r="G68" i="17"/>
  <c r="D14" i="16"/>
  <c r="E14" i="16"/>
  <c r="E16" i="16"/>
  <c r="E21" i="16"/>
  <c r="L27" i="6"/>
  <c r="L27" i="7"/>
  <c r="H68" i="17"/>
</calcChain>
</file>

<file path=xl/comments1.xml><?xml version="1.0" encoding="utf-8"?>
<comments xmlns="http://schemas.openxmlformats.org/spreadsheetml/2006/main">
  <authors>
    <author>Leandry Luz Vargas Alvarez</author>
  </authors>
  <commentList>
    <comment ref="O7" authorId="0" shapeId="0">
      <text>
        <r>
          <rPr>
            <sz val="12"/>
            <color indexed="81"/>
            <rFont val="Tahoma"/>
            <family val="2"/>
          </rPr>
          <t xml:space="preserve">En esta fase se tomarán los resultados del acumulado y del peso y se someterán al analisis que el superior jerárquico considere pertienente, adicionalmente, se registrarán las evidencias del cumplimiento  
</t>
        </r>
      </text>
    </comment>
  </commentList>
</comments>
</file>

<file path=xl/comments2.xml><?xml version="1.0" encoding="utf-8"?>
<comments xmlns="http://schemas.openxmlformats.org/spreadsheetml/2006/main">
  <authors>
    <author>Jeimy Paola Ortiz Gracia</author>
  </authors>
  <commentList>
    <comment ref="L18" authorId="0" shapeId="0">
      <text>
        <r>
          <rPr>
            <b/>
            <sz val="9"/>
            <color indexed="81"/>
            <rFont val="Tahoma"/>
            <family val="2"/>
          </rPr>
          <t>Jeimy Paola Ortiz Gracia:</t>
        </r>
        <r>
          <rPr>
            <sz val="9"/>
            <color indexed="81"/>
            <rFont val="Tahoma"/>
            <family val="2"/>
          </rPr>
          <t xml:space="preserve">
es necesario condicionarlo
</t>
        </r>
      </text>
    </comment>
  </commentList>
</comments>
</file>

<file path=xl/comments3.xml><?xml version="1.0" encoding="utf-8"?>
<comments xmlns="http://schemas.openxmlformats.org/spreadsheetml/2006/main">
  <authors>
    <author>Jeimy Paola Ortiz Gracia</author>
  </authors>
  <commentList>
    <comment ref="L18" authorId="0" shapeId="0">
      <text>
        <r>
          <rPr>
            <b/>
            <sz val="9"/>
            <color indexed="81"/>
            <rFont val="Tahoma"/>
            <family val="2"/>
          </rPr>
          <t>Jeimy Paola Ortiz Gracia:</t>
        </r>
        <r>
          <rPr>
            <sz val="9"/>
            <color indexed="81"/>
            <rFont val="Tahoma"/>
            <family val="2"/>
          </rPr>
          <t xml:space="preserve">
es necesario condicionarlo
</t>
        </r>
      </text>
    </comment>
  </commentList>
</comments>
</file>

<file path=xl/comments4.xml><?xml version="1.0" encoding="utf-8"?>
<comments xmlns="http://schemas.openxmlformats.org/spreadsheetml/2006/main">
  <authors>
    <author>Jeimy Paola Ortiz Gracia</author>
  </authors>
  <commentList>
    <comment ref="L18" authorId="0" shapeId="0">
      <text>
        <r>
          <rPr>
            <b/>
            <sz val="9"/>
            <color indexed="81"/>
            <rFont val="Tahoma"/>
            <family val="2"/>
          </rPr>
          <t>Jeimy Paola Ortiz Gracia:</t>
        </r>
        <r>
          <rPr>
            <sz val="9"/>
            <color indexed="81"/>
            <rFont val="Tahoma"/>
            <family val="2"/>
          </rPr>
          <t xml:space="preserve">
es necesario condicionarlo
</t>
        </r>
      </text>
    </comment>
  </commentList>
</comments>
</file>

<file path=xl/comments5.xml><?xml version="1.0" encoding="utf-8"?>
<comments xmlns="http://schemas.openxmlformats.org/spreadsheetml/2006/main">
  <authors>
    <author>Jeimy Paola Ortiz Gracia</author>
  </authors>
  <commentList>
    <comment ref="L7" authorId="0" shapeId="0">
      <text>
        <r>
          <rPr>
            <b/>
            <sz val="9"/>
            <color indexed="81"/>
            <rFont val="Tahoma"/>
            <family val="2"/>
          </rPr>
          <t>Jeimy Paola Ortiz Gracia:</t>
        </r>
        <r>
          <rPr>
            <sz val="9"/>
            <color indexed="81"/>
            <rFont val="Tahoma"/>
            <family val="2"/>
          </rPr>
          <t xml:space="preserve">
es necesario condicionarlo
</t>
        </r>
      </text>
    </comment>
  </commentList>
</comments>
</file>

<file path=xl/comments6.xml><?xml version="1.0" encoding="utf-8"?>
<comments xmlns="http://schemas.openxmlformats.org/spreadsheetml/2006/main">
  <authors>
    <author>Leandry Luz Vargas Alvarez</author>
  </authors>
  <commentList>
    <comment ref="B4" authorId="0" shapeId="0">
      <text>
        <r>
          <rPr>
            <sz val="9"/>
            <color indexed="81"/>
            <rFont val="Tahoma"/>
            <family val="2"/>
          </rPr>
          <t>Adicione otros aportes concertados con el Gerente Público, que se susciten en relación a la naturaleza de su entidad.</t>
        </r>
      </text>
    </comment>
  </commentList>
</comments>
</file>

<file path=xl/comments7.xml><?xml version="1.0" encoding="utf-8"?>
<comments xmlns="http://schemas.openxmlformats.org/spreadsheetml/2006/main">
  <authors>
    <author>Ligia del Pilar Agudelo</author>
  </authors>
  <commentList>
    <comment ref="G68" authorId="0" shapeId="0">
      <text>
        <r>
          <rPr>
            <sz val="9"/>
            <color indexed="81"/>
            <rFont val="Tahoma"/>
            <family val="2"/>
          </rPr>
          <t xml:space="preserve">Sumatoria simple de la evaluación (previa conversión según pesos asignados por evaluador) dividido por el numero de competencias evaluadas
</t>
        </r>
      </text>
    </comment>
    <comment ref="H68" authorId="0" shapeId="0">
      <text>
        <r>
          <rPr>
            <b/>
            <sz val="9"/>
            <color indexed="81"/>
            <rFont val="Tahoma"/>
            <family val="2"/>
          </rPr>
          <t>Resultado porcentual de las competencias que pesan el 20% de la evaluación individual</t>
        </r>
      </text>
    </comment>
  </commentList>
</comments>
</file>

<file path=xl/sharedStrings.xml><?xml version="1.0" encoding="utf-8"?>
<sst xmlns="http://schemas.openxmlformats.org/spreadsheetml/2006/main" count="570" uniqueCount="291">
  <si>
    <r>
      <t>CONCERTACION</t>
    </r>
    <r>
      <rPr>
        <b/>
        <sz val="11"/>
        <rFont val="Times New Roman"/>
        <family val="1"/>
      </rPr>
      <t xml:space="preserve"> COMPROMISOS ESTRATEGICOS Y/O INSTITUCIONALES </t>
    </r>
  </si>
  <si>
    <t>1. Identificacion</t>
  </si>
  <si>
    <t>1.1. Nombre de la Entidad:</t>
  </si>
  <si>
    <t xml:space="preserve">Departamento Administrativo de la Funcion Publica </t>
  </si>
  <si>
    <t xml:space="preserve">1.2. Dependencia </t>
  </si>
  <si>
    <t xml:space="preserve">Direccion de Empleo Publico </t>
  </si>
  <si>
    <t>1.3. Nombre Gerente Publico</t>
  </si>
  <si>
    <t>Alex Rios</t>
  </si>
  <si>
    <t xml:space="preserve">1.4. Nombre Superior Jerarquio </t>
  </si>
  <si>
    <t>Daniel Gomez</t>
  </si>
  <si>
    <t xml:space="preserve">1.5. Fecha Sucripcion Acuerdo de Gestion </t>
  </si>
  <si>
    <t xml:space="preserve">1.6.Vigencia del Acuerdo de Gestion </t>
  </si>
  <si>
    <t>desde: 17/01/2014</t>
  </si>
  <si>
    <t>hasta: 31/12/2014</t>
  </si>
  <si>
    <t xml:space="preserve">2. Concertacion </t>
  </si>
  <si>
    <t xml:space="preserve">Componentes </t>
  </si>
  <si>
    <t xml:space="preserve">2.7. Observaciones </t>
  </si>
  <si>
    <t xml:space="preserve">N° </t>
  </si>
  <si>
    <t xml:space="preserve">2.1. Peso </t>
  </si>
  <si>
    <t xml:space="preserve">2.2. Compromisos Estrategicos y/o Institucionales </t>
  </si>
  <si>
    <t>2.3. Actividades</t>
  </si>
  <si>
    <t xml:space="preserve">2.4. Meta </t>
  </si>
  <si>
    <t>2.5. Indicador</t>
  </si>
  <si>
    <t xml:space="preserve">2.6. Fecha inicio-fin </t>
  </si>
  <si>
    <t>Gerente Publico</t>
  </si>
  <si>
    <t xml:space="preserve">Superior Jerarquico </t>
  </si>
  <si>
    <t xml:space="preserve">1. </t>
  </si>
  <si>
    <t xml:space="preserve">Elaboracion de los componentes a incluir en el PND 2015-2018 en materia de Empleo Publico </t>
  </si>
  <si>
    <t>1. Evaluar los proyectos y metas establecidos en el PND 2010-2014</t>
  </si>
  <si>
    <t>N° de actividades realizadas en el periodo establecido/N° de actividades programadas en el periodo establecido</t>
  </si>
  <si>
    <t>01/03/2014 - 03/06/2014</t>
  </si>
  <si>
    <t>2. Realizar reuniones con los lideres de proyecto para definir metodologia y seguimiento a las propuestas</t>
  </si>
  <si>
    <t xml:space="preserve">3. Definir y evaluar las propuestas presentadas </t>
  </si>
  <si>
    <t xml:space="preserve">4. Elaborar el documento propuesta para presentar  la Direccion General </t>
  </si>
  <si>
    <t>2.</t>
  </si>
  <si>
    <t xml:space="preserve">Seguimiento al cumplimiento de las metas establecidas para la implementacion del SIGEP a nivel nacional y territorial  </t>
  </si>
  <si>
    <t xml:space="preserve">Definir las metas de capacitacion, asesoria y seguimiento para la vigencia 2014,  nivel ncional y territorial </t>
  </si>
  <si>
    <t xml:space="preserve">Porcentaje de cumplimiento de cronograma de actividades, proyecto SIGEP </t>
  </si>
  <si>
    <t>02/02/2014-02/03/2014</t>
  </si>
  <si>
    <t>realizar reuniones con los coordinadores asignados para el seguimiento al cronograma de actividades</t>
  </si>
  <si>
    <t>02/03/2014-28/11/2014</t>
  </si>
  <si>
    <t xml:space="preserve">seguimiento al indicador de crecimiento de hojas de vida y vinculacion de subsistema de recursos humanos </t>
  </si>
  <si>
    <t>02/03/2014- 28/11/2014</t>
  </si>
  <si>
    <t>3.</t>
  </si>
  <si>
    <t xml:space="preserve">Definicion del modelo estrategico de planeacion del recurso humano </t>
  </si>
  <si>
    <t>Seguimiento al diagnostico de aplicabilidad del modelo estrategico de planeacion del recurso humano</t>
  </si>
  <si>
    <t xml:space="preserve">reuniones periodicas con el equipo de trabajo para definir metodologia de revision </t>
  </si>
  <si>
    <t xml:space="preserve">acompañamiento y seguimiento a la prueba piloto de implementacion </t>
  </si>
  <si>
    <t xml:space="preserve">Total </t>
  </si>
  <si>
    <t xml:space="preserve">Firma del Superior Jerarquico </t>
  </si>
  <si>
    <t xml:space="preserve">Firma del Gerente Publico </t>
  </si>
  <si>
    <t xml:space="preserve"> Concertación</t>
  </si>
  <si>
    <t>Evaluación</t>
  </si>
  <si>
    <t>Evidencias</t>
  </si>
  <si>
    <t xml:space="preserve">Peso </t>
  </si>
  <si>
    <t xml:space="preserve">Avance </t>
  </si>
  <si>
    <t xml:space="preserve">Resultado </t>
  </si>
  <si>
    <t xml:space="preserve">% Cumplimiento año </t>
  </si>
  <si>
    <t xml:space="preserve">Descripción </t>
  </si>
  <si>
    <t xml:space="preserve">Ubicación </t>
  </si>
  <si>
    <t xml:space="preserve">Firma del Supervidor Jerárquico </t>
  </si>
  <si>
    <t>I trimestre</t>
  </si>
  <si>
    <t>II trimestre</t>
  </si>
  <si>
    <t>III trimestre</t>
  </si>
  <si>
    <t xml:space="preserve">% Avance </t>
  </si>
  <si>
    <t>SEGUIMIENTO COMPROMISOS ESTRATEGICOS Y/O INSTITUCIONALES</t>
  </si>
  <si>
    <t xml:space="preserve">1.5 Fecha Sucripcion Acuerdo de Gestion </t>
  </si>
  <si>
    <t xml:space="preserve">1.6. Vigencia del Acuerdo de Gestion </t>
  </si>
  <si>
    <t>desde: 17/03/2014</t>
  </si>
  <si>
    <r>
      <t>1.7. Periodo</t>
    </r>
    <r>
      <rPr>
        <b/>
        <sz val="11"/>
        <color rgb="FFFF0000"/>
        <rFont val="Times New Roman"/>
        <family val="1"/>
      </rPr>
      <t xml:space="preserve"> </t>
    </r>
    <r>
      <rPr>
        <b/>
        <sz val="11"/>
        <rFont val="Times New Roman"/>
        <family val="1"/>
      </rPr>
      <t xml:space="preserve">de seguimiento </t>
    </r>
  </si>
  <si>
    <t>hasta: 17/06/2014</t>
  </si>
  <si>
    <t>3. Evaluacion</t>
  </si>
  <si>
    <t xml:space="preserve">2.4 Meta </t>
  </si>
  <si>
    <t xml:space="preserve">3.1. Resultado </t>
  </si>
  <si>
    <t xml:space="preserve">3.2. Acumulado </t>
  </si>
  <si>
    <t>3.3. Resultado peso POA</t>
  </si>
  <si>
    <t>3.4. Analisis</t>
  </si>
  <si>
    <t>3.5. Evidencias</t>
  </si>
  <si>
    <t xml:space="preserve">IV trimestre </t>
  </si>
  <si>
    <t xml:space="preserve">Descripcion </t>
  </si>
  <si>
    <t xml:space="preserve">en los primeros tres meses de gestion se cumplieron todas las actividades propuestas, teniendo como producto final el documento de los programas y proyectos aprobado por la Direccion General para incluir en el PND 2015-2018  </t>
  </si>
  <si>
    <t xml:space="preserve">Listas de asistencia de reuniones y mesas de trabajo para definir programas y proyectos. Doumento de propuestas y aprobacion por la Direccion General   </t>
  </si>
  <si>
    <t>las evidencias se encuentran en la ruta dep_documentos_DEP2014_PND 2015-2018</t>
  </si>
  <si>
    <t xml:space="preserve">El compromiso estrategico se cumple al 100% en los primeros tres meses ya que es una actividad planeada para este periodo, por lo tanto no se tienen resultados de II a IV trimestre </t>
  </si>
  <si>
    <t xml:space="preserve">Definir las metas de capacitacion, asesoria y seguimiento para la vigencia 2014,  nivel nacional y territorial </t>
  </si>
  <si>
    <t>02/02/2014-28/11/2014</t>
  </si>
  <si>
    <t xml:space="preserve">4. Control de Cambios </t>
  </si>
  <si>
    <t>4.1. Componente</t>
  </si>
  <si>
    <t>4.2. Ajuste/Cambio</t>
  </si>
  <si>
    <t xml:space="preserve">4.3. Control de Cambios </t>
  </si>
  <si>
    <t xml:space="preserve">4.4. Fecha de Cambio </t>
  </si>
  <si>
    <t xml:space="preserve">4.5. Evidencia </t>
  </si>
  <si>
    <t xml:space="preserve">4.6. Firma del Superior Jerarquico </t>
  </si>
  <si>
    <t xml:space="preserve">4.7. Firma del Gerente Publico </t>
  </si>
  <si>
    <t>el peso actual del proyeto SIGEP es de 30%, sin embargo se aumenta al 40%</t>
  </si>
  <si>
    <t xml:space="preserve">De acuerdo al peso establecido, es necesario aumentar el peso de el compromiso estrategico y/o institucional al proyecto SIGEP y disminuyendo el peso a la definicion del modelo estrategico de planeacion de recurso humano, debido a que el alcance del proyecto SIGEP tiene una cobertura mas amplia   </t>
  </si>
  <si>
    <t>la evidencia que soporta el cambio es el plan de proyecto de SIGEP, donde se especifica el alcance del mismo y se encuentra en la ruta xxx</t>
  </si>
  <si>
    <t>Compromiso Estrategico y/o Institucional</t>
  </si>
  <si>
    <t>Actividades</t>
  </si>
  <si>
    <t xml:space="preserve">Indicador </t>
  </si>
  <si>
    <t xml:space="preserve">Fecha de Inicio - fin </t>
  </si>
  <si>
    <t>desde: 17/06/2014</t>
  </si>
  <si>
    <t>hasta: 17/09/2014</t>
  </si>
  <si>
    <t>desde: 17/09/2014</t>
  </si>
  <si>
    <t>Compromisos administrativos</t>
  </si>
  <si>
    <t>Aportes adicionales</t>
  </si>
  <si>
    <t xml:space="preserve">Puntaje de aporte </t>
  </si>
  <si>
    <t>Acción de mejora</t>
  </si>
  <si>
    <t>MECI y Sistema de Gestión de Calidad</t>
  </si>
  <si>
    <t>Política de Salud y Seguridad en el Trabajo</t>
  </si>
  <si>
    <t>Plan Institucional de Capacitación.</t>
  </si>
  <si>
    <t xml:space="preserve">Sistema de Estimulos para servidores públicos </t>
  </si>
  <si>
    <t>Facilitar la Participación Ciudadana en la gestión</t>
  </si>
  <si>
    <t>Promover espacios de Rendición de Cuentas de su gestión a la ciudadanía</t>
  </si>
  <si>
    <t xml:space="preserve">Desarrollo y uso de tecnologías de la información </t>
  </si>
  <si>
    <t>Actualización permanente del Sistema de Información para la Gestión del Empleo Público-SIGEP</t>
  </si>
  <si>
    <t>Apropiación de los valores de la entidad</t>
  </si>
  <si>
    <t>El superior gerarquico evalúa una vez al final de cada vigencia.</t>
  </si>
  <si>
    <t>Su comportamiento se evidencia de manera regular en los entornos en los que se desenvuelve. Puede mejorar.</t>
  </si>
  <si>
    <t xml:space="preserve">No es consistente en su comportamiento, requiere de acompañamiento. Puede mejorar.   </t>
  </si>
  <si>
    <t>Conductas asociadas</t>
  </si>
  <si>
    <t>Evaluación actual</t>
  </si>
  <si>
    <t>Orientación a resultados</t>
  </si>
  <si>
    <t>Asume responsabilidad por sus resultados</t>
  </si>
  <si>
    <t>Total Puntaje Evaluador</t>
  </si>
  <si>
    <t xml:space="preserve">Orientación al ciudadano </t>
  </si>
  <si>
    <t>Compromiso con la organización</t>
  </si>
  <si>
    <t>Firma Superior Jerárquico</t>
  </si>
  <si>
    <t>PONDERADO</t>
  </si>
  <si>
    <t xml:space="preserve">PONDERADO </t>
  </si>
  <si>
    <t xml:space="preserve">NOTA FINAL </t>
  </si>
  <si>
    <t xml:space="preserve">1. Identificacion </t>
  </si>
  <si>
    <t>1.2. Nombre Gerente Publico</t>
  </si>
  <si>
    <t xml:space="preserve">1.3. Nombre Superior Jerarquio </t>
  </si>
  <si>
    <t xml:space="preserve">1.3. Fecha Sucripcion Acuerdo de Gestion </t>
  </si>
  <si>
    <t xml:space="preserve">1.4.Vigencia del Acuerdo de Gestion </t>
  </si>
  <si>
    <t>Asigne el puntaje de importancia que se le da a cada compromiso respecto a los demás, teniendo en cuenta la planeación estratégica de la Entidad, si el compromiso es de mayor importancia, entonces su peso será mayor, siendo la totalidad de los mismos 100%.</t>
  </si>
  <si>
    <t xml:space="preserve">Se entienden por compromisos institucionales los adquiridos para llevar a cabo el cumplimiento de los objetivos y metas estratégicas. Todo ello se concreta en el “Plan Operativo de Acción” (POA) de cada entidad pública. </t>
  </si>
  <si>
    <t>son las acciones que se realizan para ejecutar el compromiso estratégico/institucional. Estas actividades coinciden con las establecidas en la planeación institucional.</t>
  </si>
  <si>
    <t>escriba el numero asignado para la meta a la que corresponde el compromiso en el “Plan Operativo de Acción” (POA).</t>
  </si>
  <si>
    <t>Son el mecanismo para valorar el cumplimiento de las metas establecidas y el progreso de los compromisos institucionales. Se recomienda que la definición de los indicadores se realice con el apoyo de la oficina de planeación.</t>
  </si>
  <si>
    <t>Se debe establecer el periodo en el que se ejecutará el compromiso institucional.</t>
  </si>
  <si>
    <t>2.7 Obervaciones /Gerente Publico</t>
  </si>
  <si>
    <t>2.7 Obervaciones /Superior Jerarquio</t>
  </si>
  <si>
    <t xml:space="preserve">3. Evaluacion </t>
  </si>
  <si>
    <t xml:space="preserve">3.2. Acumulado/ % Avance </t>
  </si>
  <si>
    <t xml:space="preserve">3.5. Evidencias/Descripcion </t>
  </si>
  <si>
    <t xml:space="preserve">3.5. Evidencias/Ubicación </t>
  </si>
  <si>
    <t>CUMPLIMIENTO FINAL</t>
  </si>
  <si>
    <t>Compromete recursos y tiempos para mejorar la productividad tomando las medidas necesarias para minimizar los riesgos.</t>
  </si>
  <si>
    <t>Realiza todas las acciones necesarias para alcanzar los objetivos propuestos enfrentando los obstáculos que se presenta</t>
  </si>
  <si>
    <t>Atiende y valora las necesidades y peticiones de los usuarios y de ciudadanos en general</t>
  </si>
  <si>
    <t xml:space="preserve">Considera las necesidades de los usuarios al diseñar proyectos o servicios. </t>
  </si>
  <si>
    <t xml:space="preserve">Establece diferentes canales de comunicación con el usuario para conocer sus necesidades y propuestas y responde a las mismas. </t>
  </si>
  <si>
    <t>Reconoce la interdependencia entre su trabajo y el de otros</t>
  </si>
  <si>
    <t>Transparencia</t>
  </si>
  <si>
    <t xml:space="preserve">Proporciona información veraz, objetiva y basada en hechos. </t>
  </si>
  <si>
    <t xml:space="preserve">Facilita el acceso a la información relacionada con sus responsabilidades y con el servicio a cargo de la entidad en que labora. </t>
  </si>
  <si>
    <t xml:space="preserve">Demuestra imparcialidad en sus decisiones. </t>
  </si>
  <si>
    <t xml:space="preserve">Ejecuta funciones con base en las normas y criterios aplicables. </t>
  </si>
  <si>
    <t>Antepone las necesidades de la organización a sus propias necesidades</t>
  </si>
  <si>
    <t xml:space="preserve">Apoya a la organización en situaciones difíciles. </t>
  </si>
  <si>
    <t>Demuestra sentido de pertenencia en todas sus actuaciones</t>
  </si>
  <si>
    <t>Mantiene a sus colaboradores motivados</t>
  </si>
  <si>
    <t>Fomenta la comunicación clara, directa y concreta</t>
  </si>
  <si>
    <t xml:space="preserve">Constituye y mantiene grupos de trabajo con un desempeño conforme a los estándares. Promueve la eficacia del equipo. </t>
  </si>
  <si>
    <t xml:space="preserve">Genera un clima positivo y de seguridad en sus colaboradores. </t>
  </si>
  <si>
    <t>Fomenta la participación de todos en los que unifica esfuerzos hacia objetivos y metas institucionales.</t>
  </si>
  <si>
    <t xml:space="preserve">Traduce los objetivos estratégicos en planes prácticos y factibles. </t>
  </si>
  <si>
    <t>Busca soluciones a los problemas.</t>
  </si>
  <si>
    <t>Distribuye el tiempo con eficiencia.</t>
  </si>
  <si>
    <t>Establece planes alternativos de acción.</t>
  </si>
  <si>
    <t xml:space="preserve">Toma de Decisiones
</t>
  </si>
  <si>
    <t>Elige con oportunidad, entre muchas alternativas, los proyectos a realizar.</t>
  </si>
  <si>
    <t>Efectúa cambios complejos y comprometidos en sus actividades o en las funciones que tiene asignadas cuando detecta problemas o dificultades para su realización.</t>
  </si>
  <si>
    <t>Decide bajo presión.</t>
  </si>
  <si>
    <t>Decide en situaciones de alta complejidad e incertidumbre.</t>
  </si>
  <si>
    <t xml:space="preserve">Dirección y Desarrollo de Personal
</t>
  </si>
  <si>
    <t xml:space="preserve">Tienen en cuenta las opiniones de sus colaboradores. </t>
  </si>
  <si>
    <t xml:space="preserve">Mantiene con sus colaboradores relaciones de respeto </t>
  </si>
  <si>
    <t xml:space="preserve">Conocimiento del Entorno
</t>
  </si>
  <si>
    <t>Es conciente de las condiciones específicas del entorno organizacional.</t>
  </si>
  <si>
    <t>Conoce y hace seguimiento a las políticas gubernamentales.</t>
  </si>
  <si>
    <t>Indicador</t>
  </si>
  <si>
    <t>Peso ponderado</t>
  </si>
  <si>
    <t>Es consistente en su comportamiento y se destaca entre sus pares y en los entornos donde se desenvuelve.  Puede afianzar.</t>
  </si>
  <si>
    <t xml:space="preserve"> Objetivos institucionales</t>
  </si>
  <si>
    <t>ANEXO 1</t>
  </si>
  <si>
    <t>Fecha inicio – fin</t>
  </si>
  <si>
    <t>Observaciones del avance y Oportunidades de mejora</t>
  </si>
  <si>
    <t>ANEXO 2</t>
  </si>
  <si>
    <t>Porcentaje de cumplimiento del año</t>
  </si>
  <si>
    <t>Resultado</t>
  </si>
  <si>
    <t>Criterio de valoración</t>
  </si>
  <si>
    <t>Puntaje</t>
  </si>
  <si>
    <t>Su comportamiento no se manifiesta, requiere de retroalimentación directa y acompañamiento. Puede mejorar.</t>
  </si>
  <si>
    <t>Objetivos institucionales</t>
  </si>
  <si>
    <t xml:space="preserve"> Indicador</t>
  </si>
  <si>
    <t>Competencias y conductas asociadas</t>
  </si>
  <si>
    <t>Evaluación anterior</t>
  </si>
  <si>
    <t>Comentarios para la retroalimentación</t>
  </si>
  <si>
    <t>Evaluación final</t>
  </si>
  <si>
    <t xml:space="preserve">FECHA </t>
  </si>
  <si>
    <t>VIGENCIA</t>
  </si>
  <si>
    <t xml:space="preserve">Fecha inicio-fin dd/mm/aa </t>
  </si>
  <si>
    <t xml:space="preserve">Valoracion anterior </t>
  </si>
  <si>
    <t>Valoracion actual</t>
  </si>
  <si>
    <t xml:space="preserve">Comentarios para la retroalimentación </t>
  </si>
  <si>
    <t>Criterios de valoracion</t>
  </si>
  <si>
    <t>Manual de diligenciamiento Anexos 1 y 2</t>
  </si>
  <si>
    <t xml:space="preserve">Liderazgo
      </t>
  </si>
  <si>
    <t>Es consistente en su comportamiento, da ejemplo e influye en otros,  es un referente en su organización  y trasciende su entorno de gestión.</t>
  </si>
  <si>
    <t>Competencias comunes
y directivas</t>
  </si>
  <si>
    <t>Fecha:</t>
  </si>
  <si>
    <t>Área en la que se desempeña:</t>
  </si>
  <si>
    <t>FECHA:</t>
  </si>
  <si>
    <t>VIGENCIA:</t>
  </si>
  <si>
    <t xml:space="preserve">
Su comportamiento no se manifiesta, requiere de retroalimentación directa y acompañamiento. Puede mejorar.
</t>
  </si>
  <si>
    <t>Son los definidos en la planeación institucional en concordancia con lo establecido con el Plan de Desarrollo Institucional y el Plan Estratégico Institucional y que deberán estar relacionados con los compromisos de cada directivo universitario.</t>
  </si>
  <si>
    <t>Compromisos Directivos</t>
  </si>
  <si>
    <r>
      <t>Peso</t>
    </r>
    <r>
      <rPr>
        <sz val="10"/>
        <color rgb="FF000000"/>
        <rFont val="Helvetica"/>
      </rPr>
      <t xml:space="preserve"> </t>
    </r>
    <r>
      <rPr>
        <b/>
        <sz val="10"/>
        <color rgb="FF000000"/>
        <rFont val="Helvetica"/>
      </rPr>
      <t>ponderado</t>
    </r>
  </si>
  <si>
    <r>
      <t xml:space="preserve">Para llevar a cabo el ejercicio de valoración de las competencias se dispone del Anexo 2: </t>
    </r>
    <r>
      <rPr>
        <i/>
        <sz val="11"/>
        <color rgb="FF000000"/>
        <rFont val="Helvetica"/>
      </rPr>
      <t>Evaluación de competencias</t>
    </r>
    <r>
      <rPr>
        <sz val="11"/>
        <color rgb="FF000000"/>
        <rFont val="Helvetica"/>
      </rPr>
      <t>, se incluyen los campos cuyo alcance es el siguiente:
Las competencias se valorarán en una escala de 1 a 5 que mide el desarrollo de las conductas esperadas, de acuerdo a los siguientes criterios de valoración:</t>
    </r>
  </si>
  <si>
    <t>Guía metodológica para la Gestión del Rendimiento de los Directivos Universitarios - Acuerdos de Gestión</t>
  </si>
  <si>
    <t>Corresponde al lapso de ejecución del compromiso concertado en el cual deberán adelantarse las acciones necesarias para su cumplimiento.</t>
  </si>
  <si>
    <t>Corresponden a las principales acciones definidas por el directivo universitario que harán posible el logro de los compromisos directivos y que generan las evidencias que permitan el seguimiento a la gestión. Estas no deberán ser menos de tres (3) ni más de cinco (5) por cada compromiso directivo.</t>
  </si>
  <si>
    <t>Se registra el porcentaje programado de cumplimiento de cada compromiso directivo para este periodo.</t>
  </si>
  <si>
    <t>Se verifica el avance de los compromisos e indicadores definidos en la etapa de concertación y se registra el resultado del indicador asociado al compromiso con corte al primer periodo del año. Este deberá expresarse en términos porcentuales reflejando lo ejecutado frente a lo programado durante este periodo.</t>
  </si>
  <si>
    <t>Se establecen las causas del no cumplimiento de los porcentajes establecidos, que permitan identificar y registrar los aspectos de mejora para el cumplimiento de los compromisos concertados que se encuentren retrasados conforme a lo programado.</t>
  </si>
  <si>
    <t>Porcentaje de cumplimiento de indicador primer periodo (Mayo - octubre)</t>
  </si>
  <si>
    <t>Porcentaje de cumplimiento programado al segundo periodo (Noviembre - abril)</t>
  </si>
  <si>
    <t>Porcentaje de cumplimiento de indicador segundo periodo (Noviembre - abril)</t>
  </si>
  <si>
    <t>Se verifica el avance de los compromisos e indicadores definidos en la etapa de concertación y se registra el resultado del indicador asociado al compromiso con corte al segundo periodo del año (no acumulado). Este deberá expresarse en términos porcentuales reflejando lo ejecutado frente a lo programado durante este periodo.</t>
  </si>
  <si>
    <t>Se refiere al resultado final alcanzado, que se obtiene de la sumatoria entre el cumplimiento del primer y segundo periodo de acuerdo con lo concertado.</t>
  </si>
  <si>
    <t>Será el porcentaje de cumplimiento de los compromisos directivos del año de acuerdo con el peso ponderado que se asignó al compromiso institucional.</t>
  </si>
  <si>
    <t>Comprende los soportes que acompañan la ejecución de los compromisos directivos y que pueden encontrarse de forma física y/o virtual. Para ello se deberá consignar una breve descripción del producto o actividad indicada como evidencia, así como la ubicación de la misma ya sea en medios físicos o electrónicos.</t>
  </si>
  <si>
    <t>Es consistente en su comportamiento, da ejemplo e influye en otros, es un referente en su organización y trasciende su entorno de gestión.</t>
  </si>
  <si>
    <t>Es consistente en su comportamiento y se destaca entre sus pares y en los entornos donde se desenvuelve. Puede afianzar.</t>
  </si>
  <si>
    <t>No es consistente en su comportamiento, requiere de acompañamiento. Puede mejorar.</t>
  </si>
  <si>
    <t>Esta valoración contempla la percepción que el superior jerárquico, el par y los subalternos tienen sobre las competencias comunes y directivas del Directivo Universitario.</t>
  </si>
  <si>
    <t>Son las establecidas en el manual de funciones y competencias de la Universidad del Quindío.</t>
  </si>
  <si>
    <t>Se registra la información de la última valoración disponible, resultado de la valoración de competencias de la vigencia anterior. En caso de no contar con información se deja en blanco la casilla en mención. Esta permitirá tener una referencia del desarrollo de las competencias del directivo universitario.</t>
  </si>
  <si>
    <t>El superior jerárquico visualiza la totalidad de la valoración integral de competencias e identifica y registra las fortalezas y oportunidades de mejora del directivo universitario que acompañan su gestión.</t>
  </si>
  <si>
    <t>Documento y Formatos Adaptados de: Guía metodológica para la Gestión del Rendimiento de los Gerentes Públicos. Acuerdos de Gestión. Departamento Administrativo de la Función Pública. Enero de 2017.</t>
  </si>
  <si>
    <t>Compromisos directivos</t>
  </si>
  <si>
    <t>Firma del Directivo Universitario</t>
  </si>
  <si>
    <t xml:space="preserve">Da respuesta oportuna a las necesidades de los usuarios de conformidad con el servicio que ofrece la Universidad. </t>
  </si>
  <si>
    <t>Cumple con oportunidad en función de estándares, objetivos y metas establecidas por la Universidad, las funciones que le son asignadas</t>
  </si>
  <si>
    <t xml:space="preserve">Utiliza los recursos de la Universidad para el desarrollo de las labores y prestación del servicio. </t>
  </si>
  <si>
    <t xml:space="preserve">Promueve las metas de la Universidad y respeta sus normas. </t>
  </si>
  <si>
    <t xml:space="preserve">Anticipa situaciones y escenarios futuros con acierto. </t>
  </si>
  <si>
    <t xml:space="preserve">Establece objetivos claros y concisos, estructurados y coherentes con las metas institucionales. </t>
  </si>
  <si>
    <t>Identifica necesidades de formación y capacitación y propone acciones para satisfacerlas.</t>
  </si>
  <si>
    <t>Permite niveles de autonomía con el fin de estimular el desarrollo integral del empleado.</t>
  </si>
  <si>
    <t>Delega de manera efectiva sabiendo cuando intervenir y cuando no hacerlo.</t>
  </si>
  <si>
    <t>Hace uso de las habilidades y recurso de su grupo de trabajo para alcanzar las metas y los estándares de productividad.</t>
  </si>
  <si>
    <t>Establece espacios regulares de retroalimentación y reconocimiento del desempeño y sabe manejar hábilmente el bajo desempeño.</t>
  </si>
  <si>
    <t>Está al día en los acontecimientos claves de la institución, el sector de la educación superior  y del Estado.</t>
  </si>
  <si>
    <t>Identifica las fuerzas políticas que afectan la organización y las posibles alianzas para cumplir con los propósitos institucionales.</t>
  </si>
  <si>
    <t xml:space="preserve">Nombre del Directivo Universitario: </t>
  </si>
  <si>
    <t>Firma del Directivo Universitario.</t>
  </si>
  <si>
    <t>CONCERTACIÓN, SEGUIMIENTO,  RETROALIMENTACIÓN  Y EVALUACIÓN DE COMPROMISOS GERENCIALES (Anexo 1)</t>
  </si>
  <si>
    <t>VALORACION DE COMPETENCIAS (Anexo 2)</t>
  </si>
  <si>
    <t>Comprenden los resultados a ser medidos, cuantificados y verificados que adelantará el directivo universitario para el cumplimiento efectivo de los objetivos de la Universidad, de acuerdo con las metas anuales y el Plan Anual de Gestión. Se sugiere que los compromisos acordados en el ejercicio de la concertación deban ser mínimo tres (3) por cada directivo (por ejemplo: Tener acreditados el 30% de los programas académicos que cumplen con las condiciones del CNA o quien haga sus veces; Mejorar en otro 3% la cantidad de Estudiantes con los resultados por encima de la media nacional en las pruebas saber-pro en los diferentes componentes; entre otros).</t>
  </si>
  <si>
    <t>Es la representación cuantitativa en número o porcentaje que debe ser verificable objetivamente y mediante el cual se determina el cumplimiento de los compromisos directivos. (Por ejemplo: Cantidad de programas académicos acreditados; número de Estudiantes con los resultados por encima de la media nacional en las pruebas saber-pro en los diferentes componentes; entre otros)</t>
  </si>
  <si>
    <t>Corresponde al porcentaje de cada compromiso concertado con el superior jerárquico, en función de las metas de la Universidad. La asignación del peso porcentual por cada compromiso directivo, estará de acuerdo con los resultados de las ponderaciones realizadas por la Oficina de Gestión y Aseguramiento de la Calidad dentro del proceso de autoevaluación con fines de la acreditación de alta calidad.</t>
  </si>
  <si>
    <t>Se registra el porcentaje programado de cumplimiento de cada compromiso directivo durante este periodo.</t>
  </si>
  <si>
    <t>Este resultado se obtiene de la valoración de cada una de las conductas asociadas a todas las competencias en una escala de 1 a 5, obteniendo por cada competencia un promedio simple.</t>
  </si>
  <si>
    <t>Es el resultado final de la valoración realizada por su superior jerárquico, el par y sus subalternos de las competencias comunes y directivas.</t>
  </si>
  <si>
    <t xml:space="preserve">        SISTEMA INTEGRADO DE GESTIÓN </t>
  </si>
  <si>
    <t xml:space="preserve">UNIVERSIDAD DEL QUINDÍO                                                              </t>
  </si>
  <si>
    <t>Acuerdos de Gestión. Anexo 1: Concertación, Seguimiento, Retroalimentación y Evaluación de Compromisos Directivos</t>
  </si>
  <si>
    <t>Acuerdos de Gestión. Anexo 2: Valoración de Competencias</t>
  </si>
  <si>
    <t>Planeación</t>
  </si>
  <si>
    <t xml:space="preserve">Valoracion  final </t>
  </si>
  <si>
    <t>Acuerdos de Gestión. Anexo 3: Consolidación de Evaluación del Acuerdo de Gestión</t>
  </si>
  <si>
    <t>Valoracion Superior Jerárquico   [1-5]</t>
  </si>
  <si>
    <t>% cumplimiento programado a 1er periodo (Mayo - octubre)</t>
  </si>
  <si>
    <t>% cumplimiento programado a 2° periodo (Noviembre - abril)</t>
  </si>
  <si>
    <t>% Cumplimiento de indicador 2° periodo (Noviembre - abril)</t>
  </si>
  <si>
    <t>Porcentaje de cumplimiento programado al primer periodo (Mayo - octubre)</t>
  </si>
  <si>
    <t>Código: E.PE-01.01.IN.01.F.01</t>
  </si>
  <si>
    <t>Versión: 01</t>
  </si>
  <si>
    <t>Fecha: 2017/06/13</t>
  </si>
  <si>
    <t>VERSIÓN 01</t>
  </si>
  <si>
    <t xml:space="preserve">                                                     </t>
  </si>
  <si>
    <t xml:space="preserve">UNIVERSIDAD DEL QUINDÍO         </t>
  </si>
  <si>
    <t xml:space="preserve">SISTEMA INTEGRADO DE GESTIÓN </t>
  </si>
  <si>
    <t>% cumplimiento de Indicador 1er periodo (Mayo - octubre).</t>
  </si>
  <si>
    <t>Observaciones del avance y oportunidad de mejora.</t>
  </si>
  <si>
    <t>FECHA 2017/06/13</t>
  </si>
  <si>
    <t>Código:  E.PE-01.01.IN.01.F.01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</si>
</sst>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Red]0.0"/>
    <numFmt numFmtId="165" formatCode="0.0"/>
    <numFmt numFmtId="166" formatCode="0.0%"/>
  </numFmts>
  <fonts count="65"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1"/>
      <color theme="1"/>
      <name val="Times New Roman"/>
      <family val="1"/>
    </font>
    <font>
      <b/>
      <sz val="11"/>
      <color theme="1"/>
      <name val="Times New Roman"/>
      <family val="1"/>
    </font>
    <font>
      <sz val="11"/>
      <name val="Times New Roman"/>
      <family val="1"/>
    </font>
    <font>
      <b/>
      <sz val="11"/>
      <color rgb="FFFF0000"/>
      <name val="Times New Roman"/>
      <family val="1"/>
    </font>
    <font>
      <b/>
      <sz val="11"/>
      <name val="Times New Roman"/>
      <family val="1"/>
    </font>
    <font>
      <b/>
      <sz val="11"/>
      <color theme="1"/>
      <name val="Calibri"/>
      <family val="2"/>
      <scheme val="minor"/>
    </font>
    <font>
      <b/>
      <sz val="11"/>
      <color theme="1"/>
      <name val="Arial"/>
      <family val="2"/>
    </font>
    <font>
      <b/>
      <sz val="16"/>
      <color theme="0"/>
      <name val="Arial"/>
      <family val="2"/>
    </font>
    <font>
      <sz val="11"/>
      <color theme="1"/>
      <name val="Arial"/>
      <family val="2"/>
    </font>
    <font>
      <sz val="11"/>
      <name val="Arial"/>
      <family val="2"/>
    </font>
    <font>
      <sz val="10"/>
      <color theme="1"/>
      <name val="Arial"/>
      <family val="2"/>
    </font>
    <font>
      <sz val="10"/>
      <name val="Arial"/>
      <family val="2"/>
    </font>
    <font>
      <sz val="10"/>
      <color rgb="FFFF0000"/>
      <name val="Arial"/>
      <family val="2"/>
    </font>
    <font>
      <sz val="12"/>
      <color indexed="81"/>
      <name val="Tahoma"/>
      <family val="2"/>
    </font>
    <font>
      <u/>
      <sz val="11"/>
      <color theme="10"/>
      <name val="Calibri"/>
      <family val="2"/>
      <scheme val="minor"/>
    </font>
    <font>
      <u/>
      <sz val="11"/>
      <color theme="11"/>
      <name val="Calibri"/>
      <family val="2"/>
      <scheme val="minor"/>
    </font>
    <font>
      <sz val="12"/>
      <color theme="1"/>
      <name val="Helvetica"/>
    </font>
    <font>
      <sz val="12"/>
      <color rgb="FF000000"/>
      <name val="Helvetica"/>
    </font>
    <font>
      <b/>
      <sz val="14"/>
      <color theme="0"/>
      <name val="Helvetica"/>
    </font>
    <font>
      <b/>
      <sz val="24"/>
      <color rgb="FF000000"/>
      <name val="Helvetica"/>
    </font>
    <font>
      <b/>
      <sz val="24"/>
      <color theme="1"/>
      <name val="Helvetica"/>
    </font>
    <font>
      <b/>
      <sz val="12"/>
      <color theme="1"/>
      <name val="Helvetica"/>
    </font>
    <font>
      <b/>
      <sz val="11"/>
      <color theme="1"/>
      <name val="Helvetica"/>
    </font>
    <font>
      <sz val="11"/>
      <color rgb="FF000000"/>
      <name val="Helvetica"/>
    </font>
    <font>
      <b/>
      <sz val="10"/>
      <color theme="1"/>
      <name val="Helvetica"/>
    </font>
    <font>
      <sz val="10"/>
      <color rgb="FF000000"/>
      <name val="Helvetica"/>
    </font>
    <font>
      <b/>
      <sz val="10"/>
      <color rgb="FF000000"/>
      <name val="Helvetica"/>
    </font>
    <font>
      <i/>
      <sz val="11"/>
      <color rgb="FF000000"/>
      <name val="Helvetica"/>
    </font>
    <font>
      <sz val="11"/>
      <color theme="1"/>
      <name val="Helvetica"/>
    </font>
    <font>
      <sz val="10"/>
      <color theme="1"/>
      <name val="Helvetica"/>
    </font>
    <font>
      <b/>
      <sz val="20"/>
      <color theme="0"/>
      <name val="Helvetica"/>
    </font>
    <font>
      <sz val="14"/>
      <color theme="1"/>
      <name val="Helvetica"/>
    </font>
    <font>
      <sz val="26"/>
      <color theme="1"/>
      <name val="Helvetica"/>
    </font>
    <font>
      <sz val="16"/>
      <color theme="1"/>
      <name val="Helvetica"/>
    </font>
    <font>
      <b/>
      <sz val="18"/>
      <color theme="0"/>
      <name val="Helvetica"/>
    </font>
    <font>
      <b/>
      <sz val="14"/>
      <color theme="1"/>
      <name val="Helvetica"/>
    </font>
    <font>
      <b/>
      <sz val="22"/>
      <color theme="1"/>
      <name val="Helvetica"/>
    </font>
    <font>
      <b/>
      <sz val="16"/>
      <color theme="1"/>
      <name val="Helvetica"/>
    </font>
    <font>
      <sz val="16"/>
      <name val="Helvetica"/>
    </font>
    <font>
      <sz val="11"/>
      <name val="Helvetica"/>
    </font>
    <font>
      <b/>
      <sz val="11"/>
      <name val="Helvetica"/>
    </font>
    <font>
      <i/>
      <sz val="8"/>
      <color theme="1"/>
      <name val="Helvetica"/>
    </font>
    <font>
      <sz val="8"/>
      <color theme="1"/>
      <name val="Helvetica"/>
    </font>
    <font>
      <sz val="9"/>
      <color theme="1"/>
      <name val="Helvetica"/>
    </font>
    <font>
      <sz val="10"/>
      <color rgb="FFFF0000"/>
      <name val="Helvetica"/>
    </font>
    <font>
      <sz val="10"/>
      <name val="Helvetica"/>
    </font>
    <font>
      <b/>
      <sz val="10"/>
      <name val="Helvetica"/>
    </font>
    <font>
      <b/>
      <sz val="9"/>
      <color theme="1"/>
      <name val="Helvetica"/>
    </font>
    <font>
      <u/>
      <sz val="11"/>
      <color theme="1"/>
      <name val="Helvetica"/>
    </font>
    <font>
      <sz val="14"/>
      <name val="Helvetica"/>
    </font>
    <font>
      <b/>
      <sz val="12"/>
      <color rgb="FF76923C"/>
      <name val="Arial"/>
      <family val="2"/>
    </font>
    <font>
      <b/>
      <sz val="12"/>
      <color rgb="FF008000"/>
      <name val="Arial"/>
      <family val="2"/>
    </font>
    <font>
      <b/>
      <i/>
      <sz val="12"/>
      <color rgb="FF008000"/>
      <name val="Arial"/>
      <family val="2"/>
    </font>
    <font>
      <sz val="12"/>
      <color rgb="FFFF0000"/>
      <name val="Arial"/>
      <family val="2"/>
    </font>
    <font>
      <b/>
      <sz val="18"/>
      <name val="Helvetica"/>
    </font>
    <font>
      <b/>
      <sz val="14"/>
      <name val="Helvetica"/>
    </font>
    <font>
      <sz val="12"/>
      <name val="Arial"/>
      <family val="2"/>
    </font>
    <font>
      <b/>
      <i/>
      <sz val="14"/>
      <color rgb="FF008000"/>
      <name val="Arial"/>
      <family val="2"/>
    </font>
    <font>
      <b/>
      <sz val="14"/>
      <color rgb="FF008000"/>
      <name val="Arial"/>
      <family val="2"/>
    </font>
    <font>
      <b/>
      <sz val="16"/>
      <color rgb="FF008000"/>
      <name val="Arial"/>
      <family val="2"/>
    </font>
    <font>
      <b/>
      <sz val="12"/>
      <color rgb="FF006600"/>
      <name val="Arial"/>
      <family val="2"/>
    </font>
  </fonts>
  <fills count="18">
    <fill>
      <patternFill patternType="none"/>
    </fill>
    <fill>
      <patternFill patternType="gray125"/>
    </fill>
    <fill>
      <patternFill patternType="solid">
        <fgColor theme="8" tint="0.59999389629810485"/>
        <bgColor indexed="64"/>
      </patternFill>
    </fill>
    <fill>
      <patternFill patternType="solid">
        <fgColor rgb="FF1CAF94"/>
        <bgColor indexed="64"/>
      </patternFill>
    </fill>
    <fill>
      <patternFill patternType="solid">
        <fgColor theme="0" tint="-0.14999847407452621"/>
        <bgColor indexed="64"/>
      </patternFill>
    </fill>
    <fill>
      <patternFill patternType="solid">
        <fgColor rgb="FFE5E5E5"/>
        <bgColor indexed="64"/>
      </patternFill>
    </fill>
    <fill>
      <patternFill patternType="solid">
        <fgColor rgb="FFD6EBF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499984740745262"/>
        <bgColor indexed="64"/>
      </patternFill>
    </fill>
    <fill>
      <patternFill patternType="solid">
        <fgColor rgb="FFFFFFFF"/>
        <bgColor rgb="FF000000"/>
      </patternFill>
    </fill>
    <fill>
      <patternFill patternType="solid">
        <fgColor rgb="FF03B1C8"/>
        <bgColor indexed="64"/>
      </patternFill>
    </fill>
    <fill>
      <patternFill patternType="solid">
        <fgColor theme="0"/>
        <bgColor rgb="FF000000"/>
      </patternFill>
    </fill>
    <fill>
      <patternFill patternType="solid">
        <fgColor rgb="FFE6EED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s>
  <borders count="6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diagonal/>
    </border>
    <border>
      <left/>
      <right style="thin">
        <color auto="1"/>
      </right>
      <top/>
      <bottom style="thin">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bottom/>
      <diagonal/>
    </border>
    <border>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bottom style="medium">
        <color auto="1"/>
      </bottom>
      <diagonal/>
    </border>
    <border>
      <left style="medium">
        <color auto="1"/>
      </left>
      <right style="thin">
        <color auto="1"/>
      </right>
      <top style="thin">
        <color auto="1"/>
      </top>
      <bottom/>
      <diagonal/>
    </border>
    <border>
      <left/>
      <right style="medium">
        <color auto="1"/>
      </right>
      <top/>
      <bottom style="medium">
        <color auto="1"/>
      </bottom>
      <diagonal/>
    </border>
    <border>
      <left/>
      <right/>
      <top style="medium">
        <color auto="1"/>
      </top>
      <bottom/>
      <diagonal/>
    </border>
    <border>
      <left style="medium">
        <color auto="1"/>
      </left>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diagonal/>
    </border>
    <border>
      <left/>
      <right style="medium">
        <color auto="1"/>
      </right>
      <top/>
      <bottom/>
      <diagonal/>
    </border>
    <border>
      <left/>
      <right style="medium">
        <color auto="1"/>
      </right>
      <top style="thin">
        <color auto="1"/>
      </top>
      <bottom/>
      <diagonal/>
    </border>
    <border>
      <left/>
      <right/>
      <top style="thin">
        <color auto="1"/>
      </top>
      <bottom style="medium">
        <color auto="1"/>
      </bottom>
      <diagonal/>
    </border>
    <border>
      <left style="thin">
        <color auto="1"/>
      </left>
      <right style="thin">
        <color auto="1"/>
      </right>
      <top/>
      <bottom style="medium">
        <color auto="1"/>
      </bottom>
      <diagonal/>
    </border>
    <border>
      <left style="thin">
        <color auto="1"/>
      </left>
      <right/>
      <top style="thin">
        <color auto="1"/>
      </top>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style="medium">
        <color auto="1"/>
      </left>
      <right style="medium">
        <color auto="1"/>
      </right>
      <top/>
      <bottom/>
      <diagonal/>
    </border>
    <border>
      <left style="thin">
        <color auto="1"/>
      </left>
      <right/>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top/>
      <bottom style="thin">
        <color auto="1"/>
      </bottom>
      <diagonal/>
    </border>
    <border>
      <left/>
      <right style="thin">
        <color auto="1"/>
      </right>
      <top style="medium">
        <color auto="1"/>
      </top>
      <bottom style="thin">
        <color auto="1"/>
      </bottom>
      <diagonal/>
    </border>
    <border>
      <left/>
      <right/>
      <top style="medium">
        <color rgb="FF9BBB59"/>
      </top>
      <bottom/>
      <diagonal/>
    </border>
    <border>
      <left/>
      <right/>
      <top/>
      <bottom style="medium">
        <color rgb="FF9BBB59"/>
      </bottom>
      <diagonal/>
    </border>
    <border>
      <left style="thin">
        <color auto="1"/>
      </left>
      <right style="medium">
        <color indexed="64"/>
      </right>
      <top style="medium">
        <color indexed="64"/>
      </top>
      <bottom style="medium">
        <color indexed="64"/>
      </bottom>
      <diagonal/>
    </border>
    <border>
      <left style="thin">
        <color auto="1"/>
      </left>
      <right/>
      <top/>
      <bottom/>
      <diagonal/>
    </border>
  </borders>
  <cellStyleXfs count="11">
    <xf numFmtId="0" fontId="0" fillId="0" borderId="0"/>
    <xf numFmtId="9" fontId="1" fillId="0" borderId="0" applyFont="0" applyFill="0" applyBorder="0" applyAlignment="0" applyProtection="0"/>
    <xf numFmtId="0" fontId="15"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cellStyleXfs>
  <cellXfs count="465">
    <xf numFmtId="0" fontId="0" fillId="0" borderId="0" xfId="0"/>
    <xf numFmtId="0" fontId="4" fillId="0" borderId="0" xfId="0" applyFont="1"/>
    <xf numFmtId="0" fontId="5" fillId="0" borderId="4" xfId="0" applyFont="1" applyBorder="1"/>
    <xf numFmtId="0" fontId="4" fillId="0" borderId="4" xfId="0" applyFont="1" applyBorder="1"/>
    <xf numFmtId="0" fontId="5" fillId="0" borderId="1" xfId="0" applyFont="1" applyBorder="1"/>
    <xf numFmtId="0" fontId="4" fillId="0" borderId="1" xfId="0" applyFont="1" applyBorder="1"/>
    <xf numFmtId="14" fontId="4" fillId="0" borderId="1" xfId="0" applyNumberFormat="1" applyFont="1" applyBorder="1" applyAlignment="1">
      <alignment horizontal="left"/>
    </xf>
    <xf numFmtId="14" fontId="4" fillId="0" borderId="0" xfId="0" applyNumberFormat="1" applyFont="1" applyFill="1" applyAlignment="1">
      <alignment horizontal="left"/>
    </xf>
    <xf numFmtId="14" fontId="4" fillId="0" borderId="0" xfId="0" applyNumberFormat="1" applyFont="1" applyAlignment="1">
      <alignment horizontal="left"/>
    </xf>
    <xf numFmtId="0" fontId="5" fillId="0" borderId="1" xfId="0" applyFont="1" applyBorder="1" applyAlignment="1">
      <alignment horizontal="center" vertical="center" wrapText="1"/>
    </xf>
    <xf numFmtId="0" fontId="4" fillId="0" borderId="1" xfId="0" applyFont="1" applyBorder="1" applyAlignment="1">
      <alignment horizontal="justify" vertical="justify" wrapText="1"/>
    </xf>
    <xf numFmtId="0" fontId="4" fillId="0" borderId="1" xfId="0" applyFont="1" applyBorder="1" applyAlignment="1">
      <alignment horizontal="justify" vertical="center" wrapText="1"/>
    </xf>
    <xf numFmtId="9" fontId="5" fillId="0" borderId="1" xfId="0" applyNumberFormat="1" applyFont="1" applyBorder="1" applyAlignment="1">
      <alignment horizontal="center"/>
    </xf>
    <xf numFmtId="0" fontId="5" fillId="0" borderId="0" xfId="0" applyFont="1" applyAlignment="1">
      <alignment horizontal="center" vertical="center"/>
    </xf>
    <xf numFmtId="0" fontId="5" fillId="0" borderId="16" xfId="0" applyFont="1" applyBorder="1" applyAlignment="1">
      <alignment horizontal="center"/>
    </xf>
    <xf numFmtId="0" fontId="5" fillId="0" borderId="4" xfId="0" applyFont="1" applyBorder="1" applyAlignment="1">
      <alignment horizontal="center"/>
    </xf>
    <xf numFmtId="14" fontId="4" fillId="0" borderId="1" xfId="0" applyNumberFormat="1" applyFont="1" applyBorder="1" applyAlignment="1">
      <alignment horizontal="center" vertical="center"/>
    </xf>
    <xf numFmtId="0" fontId="4" fillId="0" borderId="12" xfId="0" applyFont="1" applyBorder="1"/>
    <xf numFmtId="0" fontId="4" fillId="0" borderId="14" xfId="0" applyFont="1" applyBorder="1"/>
    <xf numFmtId="0" fontId="4" fillId="0" borderId="15" xfId="0" applyFont="1" applyBorder="1"/>
    <xf numFmtId="0" fontId="4" fillId="0" borderId="0" xfId="0" applyFont="1" applyBorder="1"/>
    <xf numFmtId="14" fontId="4" fillId="0" borderId="0" xfId="0" applyNumberFormat="1" applyFont="1" applyBorder="1" applyAlignment="1">
      <alignment horizontal="left"/>
    </xf>
    <xf numFmtId="0" fontId="5" fillId="0" borderId="1" xfId="0" applyFont="1" applyFill="1" applyBorder="1" applyAlignment="1">
      <alignment horizontal="center" vertical="center"/>
    </xf>
    <xf numFmtId="9" fontId="5" fillId="0" borderId="1" xfId="1" applyFont="1" applyBorder="1" applyAlignment="1">
      <alignment horizontal="center" vertical="center"/>
    </xf>
    <xf numFmtId="0" fontId="4" fillId="0" borderId="0" xfId="0" applyFont="1" applyFill="1" applyBorder="1" applyAlignment="1">
      <alignment horizontal="center"/>
    </xf>
    <xf numFmtId="0" fontId="5" fillId="0" borderId="0" xfId="0" applyFont="1" applyBorder="1" applyAlignment="1">
      <alignment horizontal="center"/>
    </xf>
    <xf numFmtId="0" fontId="5" fillId="0" borderId="11" xfId="0" applyFont="1" applyBorder="1" applyAlignment="1">
      <alignment horizontal="center" vertical="center"/>
    </xf>
    <xf numFmtId="0" fontId="5" fillId="0" borderId="11" xfId="0" applyFont="1" applyBorder="1" applyAlignment="1">
      <alignment horizontal="center" vertical="center" wrapText="1"/>
    </xf>
    <xf numFmtId="0" fontId="5" fillId="0" borderId="11" xfId="0" applyFont="1" applyBorder="1" applyAlignment="1">
      <alignment horizontal="center"/>
    </xf>
    <xf numFmtId="0" fontId="5" fillId="0" borderId="0" xfId="0" applyFont="1" applyFill="1" applyBorder="1" applyAlignment="1">
      <alignment vertical="center"/>
    </xf>
    <xf numFmtId="0" fontId="5" fillId="0" borderId="21" xfId="0" applyFont="1" applyBorder="1" applyAlignment="1">
      <alignment horizontal="center"/>
    </xf>
    <xf numFmtId="0" fontId="5" fillId="0" borderId="6" xfId="0" applyFont="1" applyBorder="1" applyAlignment="1">
      <alignment horizontal="center" vertical="center" wrapText="1"/>
    </xf>
    <xf numFmtId="0" fontId="5" fillId="0" borderId="6" xfId="0" applyFont="1" applyBorder="1" applyAlignment="1">
      <alignment horizontal="center"/>
    </xf>
    <xf numFmtId="0" fontId="5" fillId="0" borderId="22" xfId="0" applyFont="1" applyBorder="1" applyAlignment="1">
      <alignment horizontal="center"/>
    </xf>
    <xf numFmtId="0" fontId="5" fillId="0" borderId="0" xfId="0" applyFont="1" applyBorder="1" applyAlignment="1"/>
    <xf numFmtId="0" fontId="5" fillId="0" borderId="1" xfId="0" applyFont="1" applyFill="1" applyBorder="1" applyAlignment="1">
      <alignment horizontal="center" vertical="center" wrapText="1"/>
    </xf>
    <xf numFmtId="0" fontId="5" fillId="0" borderId="4" xfId="0" applyFont="1" applyBorder="1" applyAlignment="1">
      <alignment horizontal="center" vertical="justify" wrapText="1"/>
    </xf>
    <xf numFmtId="0" fontId="0" fillId="0" borderId="0" xfId="0" applyAlignment="1"/>
    <xf numFmtId="0" fontId="9" fillId="0" borderId="4" xfId="0" applyFont="1" applyBorder="1"/>
    <xf numFmtId="0" fontId="9" fillId="0" borderId="1" xfId="0" applyFont="1" applyBorder="1"/>
    <xf numFmtId="0" fontId="9" fillId="0" borderId="0" xfId="0" applyFont="1" applyAlignment="1">
      <alignment horizont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xf>
    <xf numFmtId="0" fontId="0" fillId="0" borderId="31" xfId="0" applyBorder="1" applyAlignment="1">
      <alignment horizontal="justify" vertical="center" wrapText="1"/>
    </xf>
    <xf numFmtId="0" fontId="0" fillId="0" borderId="30" xfId="0" applyBorder="1" applyAlignment="1">
      <alignment horizontal="justify" vertical="center" wrapText="1"/>
    </xf>
    <xf numFmtId="0" fontId="0" fillId="0" borderId="30" xfId="0" applyBorder="1" applyAlignment="1">
      <alignment horizontal="justify" vertical="center"/>
    </xf>
    <xf numFmtId="0" fontId="0" fillId="0" borderId="21" xfId="0" applyBorder="1" applyAlignment="1">
      <alignment horizontal="justify" vertical="center"/>
    </xf>
    <xf numFmtId="0" fontId="9" fillId="0" borderId="0" xfId="0" applyFont="1" applyFill="1" applyBorder="1" applyAlignment="1">
      <alignment horizontal="center" vertical="center"/>
    </xf>
    <xf numFmtId="0" fontId="5" fillId="0" borderId="1" xfId="0" applyFont="1" applyBorder="1" applyAlignment="1">
      <alignment horizontal="center" vertical="justify" wrapText="1"/>
    </xf>
    <xf numFmtId="0" fontId="12" fillId="0" borderId="6" xfId="0" applyFont="1" applyBorder="1" applyAlignment="1">
      <alignment vertical="center" wrapText="1"/>
    </xf>
    <xf numFmtId="0" fontId="12" fillId="0" borderId="6" xfId="0" applyFont="1" applyBorder="1" applyAlignment="1">
      <alignment vertical="center"/>
    </xf>
    <xf numFmtId="0" fontId="14" fillId="6" borderId="11" xfId="0" applyFont="1" applyFill="1" applyBorder="1" applyAlignment="1">
      <alignment horizontal="center" vertical="center"/>
    </xf>
    <xf numFmtId="0" fontId="14" fillId="6" borderId="16" xfId="0" applyFont="1" applyFill="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9" fontId="5" fillId="0" borderId="1" xfId="0" applyNumberFormat="1" applyFont="1" applyBorder="1" applyAlignment="1">
      <alignment horizontal="center" vertical="center"/>
    </xf>
    <xf numFmtId="0" fontId="5" fillId="0" borderId="4" xfId="0" applyFont="1" applyBorder="1" applyAlignment="1">
      <alignment horizontal="center" vertical="center"/>
    </xf>
    <xf numFmtId="0" fontId="5" fillId="0" borderId="13" xfId="0" applyFont="1" applyBorder="1" applyAlignment="1">
      <alignment horizontal="center"/>
    </xf>
    <xf numFmtId="0" fontId="5" fillId="0" borderId="14" xfId="0" applyFont="1" applyBorder="1" applyAlignment="1">
      <alignment horizontal="center"/>
    </xf>
    <xf numFmtId="0" fontId="4" fillId="0" borderId="9" xfId="0" applyFont="1" applyBorder="1" applyAlignment="1">
      <alignment horizontal="center"/>
    </xf>
    <xf numFmtId="0" fontId="5" fillId="0" borderId="4" xfId="0" applyFont="1" applyBorder="1" applyAlignment="1">
      <alignment horizontal="center" vertical="center" wrapText="1"/>
    </xf>
    <xf numFmtId="0" fontId="13" fillId="6" borderId="27" xfId="0" applyFont="1" applyFill="1" applyBorder="1" applyAlignment="1">
      <alignment horizontal="center" vertical="center" wrapText="1"/>
    </xf>
    <xf numFmtId="0" fontId="13" fillId="6" borderId="28" xfId="0" applyFont="1" applyFill="1" applyBorder="1" applyAlignment="1">
      <alignment horizontal="center" vertical="center" wrapText="1"/>
    </xf>
    <xf numFmtId="0" fontId="12" fillId="0" borderId="21" xfId="0" applyFont="1" applyBorder="1" applyAlignment="1">
      <alignment vertical="center" wrapText="1"/>
    </xf>
    <xf numFmtId="0" fontId="23" fillId="9" borderId="0" xfId="0" applyFont="1" applyFill="1" applyAlignment="1">
      <alignment horizontal="center" vertical="center" wrapText="1"/>
    </xf>
    <xf numFmtId="0" fontId="22" fillId="9" borderId="0" xfId="0" applyFont="1" applyFill="1" applyAlignment="1">
      <alignment horizontal="center" vertical="center"/>
    </xf>
    <xf numFmtId="0" fontId="21" fillId="9" borderId="0" xfId="0" applyFont="1" applyFill="1" applyBorder="1" applyAlignment="1">
      <alignment horizontal="left" vertical="center" wrapText="1"/>
    </xf>
    <xf numFmtId="0" fontId="28" fillId="9" borderId="38" xfId="0" applyFont="1" applyFill="1" applyBorder="1" applyAlignment="1">
      <alignment horizontal="center" vertical="center"/>
    </xf>
    <xf numFmtId="0" fontId="30" fillId="9" borderId="38" xfId="0" applyFont="1" applyFill="1" applyBorder="1" applyAlignment="1">
      <alignment horizontal="center" vertical="center"/>
    </xf>
    <xf numFmtId="0" fontId="30" fillId="9" borderId="38" xfId="0" applyFont="1" applyFill="1" applyBorder="1" applyAlignment="1">
      <alignment horizontal="center" vertical="center" wrapText="1"/>
    </xf>
    <xf numFmtId="0" fontId="33" fillId="9" borderId="38" xfId="0" applyFont="1" applyFill="1" applyBorder="1" applyAlignment="1">
      <alignment horizontal="center" vertical="center"/>
    </xf>
    <xf numFmtId="0" fontId="29" fillId="9" borderId="0" xfId="0" applyFont="1" applyFill="1" applyBorder="1" applyAlignment="1">
      <alignment horizontal="center" vertical="center" wrapText="1"/>
    </xf>
    <xf numFmtId="0" fontId="29" fillId="9" borderId="49" xfId="0" applyFont="1" applyFill="1" applyBorder="1" applyAlignment="1">
      <alignment horizontal="center" vertical="center" wrapText="1"/>
    </xf>
    <xf numFmtId="0" fontId="28" fillId="9" borderId="11" xfId="0" applyFont="1" applyFill="1" applyBorder="1" applyAlignment="1">
      <alignment horizontal="center" vertical="center"/>
    </xf>
    <xf numFmtId="0" fontId="20" fillId="9" borderId="0" xfId="0" applyFont="1" applyFill="1" applyAlignment="1">
      <alignment vertical="center"/>
    </xf>
    <xf numFmtId="0" fontId="20" fillId="0" borderId="0" xfId="0" applyFont="1" applyAlignment="1">
      <alignment vertical="center"/>
    </xf>
    <xf numFmtId="0" fontId="21" fillId="13" borderId="0" xfId="0" applyFont="1" applyFill="1" applyAlignment="1">
      <alignment vertical="center"/>
    </xf>
    <xf numFmtId="0" fontId="21" fillId="11" borderId="0" xfId="0" applyFont="1" applyFill="1" applyAlignment="1">
      <alignment vertical="center"/>
    </xf>
    <xf numFmtId="0" fontId="24" fillId="9" borderId="0" xfId="0" applyFont="1" applyFill="1" applyAlignment="1">
      <alignment horizontal="center" vertical="center"/>
    </xf>
    <xf numFmtId="0" fontId="33" fillId="9" borderId="48" xfId="0" applyFont="1" applyFill="1" applyBorder="1" applyAlignment="1">
      <alignment vertical="center"/>
    </xf>
    <xf numFmtId="0" fontId="33" fillId="9" borderId="0" xfId="0" applyFont="1" applyFill="1" applyBorder="1" applyAlignment="1">
      <alignment vertical="center"/>
    </xf>
    <xf numFmtId="0" fontId="33" fillId="9" borderId="49" xfId="0" applyFont="1" applyFill="1" applyBorder="1" applyAlignment="1">
      <alignment vertical="center"/>
    </xf>
    <xf numFmtId="0" fontId="20" fillId="9" borderId="0" xfId="0" applyFont="1" applyFill="1" applyAlignment="1">
      <alignment horizontal="center" vertical="center"/>
    </xf>
    <xf numFmtId="0" fontId="33" fillId="0" borderId="48" xfId="0" applyFont="1" applyBorder="1" applyAlignment="1">
      <alignment vertical="center"/>
    </xf>
    <xf numFmtId="0" fontId="30" fillId="9" borderId="46" xfId="0" applyFont="1" applyFill="1" applyBorder="1" applyAlignment="1">
      <alignment horizontal="center" vertical="center" wrapText="1"/>
    </xf>
    <xf numFmtId="0" fontId="34" fillId="9" borderId="0" xfId="0" applyFont="1" applyFill="1" applyBorder="1" applyAlignment="1" applyProtection="1">
      <alignment vertical="center"/>
      <protection locked="0"/>
    </xf>
    <xf numFmtId="0" fontId="35" fillId="0" borderId="0" xfId="0" applyFont="1" applyProtection="1">
      <protection locked="0"/>
    </xf>
    <xf numFmtId="0" fontId="32" fillId="0" borderId="0" xfId="0" applyFont="1" applyProtection="1">
      <protection locked="0"/>
    </xf>
    <xf numFmtId="2" fontId="32" fillId="0" borderId="0" xfId="0" applyNumberFormat="1" applyFont="1" applyProtection="1">
      <protection locked="0"/>
    </xf>
    <xf numFmtId="0" fontId="41" fillId="0" borderId="4" xfId="0" applyNumberFormat="1" applyFont="1" applyBorder="1" applyAlignment="1" applyProtection="1">
      <alignment vertical="center"/>
      <protection locked="0"/>
    </xf>
    <xf numFmtId="0" fontId="41" fillId="0" borderId="1" xfId="0" applyNumberFormat="1" applyFont="1" applyBorder="1" applyAlignment="1" applyProtection="1">
      <alignment vertical="center"/>
      <protection locked="0"/>
    </xf>
    <xf numFmtId="9" fontId="37" fillId="0" borderId="1" xfId="1" applyFont="1" applyBorder="1" applyAlignment="1" applyProtection="1">
      <alignment horizontal="center" vertical="center" wrapText="1"/>
      <protection locked="0"/>
    </xf>
    <xf numFmtId="0" fontId="39" fillId="4" borderId="17" xfId="0" applyFont="1" applyFill="1" applyBorder="1" applyAlignment="1" applyProtection="1">
      <alignment horizontal="center" vertical="center"/>
      <protection locked="0"/>
    </xf>
    <xf numFmtId="0" fontId="41" fillId="4" borderId="17" xfId="0" applyFont="1" applyFill="1" applyBorder="1" applyAlignment="1" applyProtection="1">
      <alignment horizontal="center" vertical="center"/>
      <protection locked="0"/>
    </xf>
    <xf numFmtId="9" fontId="41" fillId="4" borderId="18" xfId="0" applyNumberFormat="1" applyFont="1" applyFill="1" applyBorder="1" applyAlignment="1" applyProtection="1">
      <alignment vertical="center"/>
      <protection locked="0"/>
    </xf>
    <xf numFmtId="9" fontId="41" fillId="4" borderId="19" xfId="0" applyNumberFormat="1" applyFont="1" applyFill="1" applyBorder="1" applyAlignment="1" applyProtection="1">
      <alignment horizontal="center" vertical="center"/>
    </xf>
    <xf numFmtId="1" fontId="41" fillId="4" borderId="38" xfId="0" applyNumberFormat="1" applyFont="1" applyFill="1" applyBorder="1" applyAlignment="1" applyProtection="1">
      <alignment horizontal="center" vertical="center"/>
    </xf>
    <xf numFmtId="9" fontId="41" fillId="4" borderId="38" xfId="0" applyNumberFormat="1" applyFont="1" applyFill="1" applyBorder="1" applyAlignment="1" applyProtection="1">
      <alignment horizontal="center" vertical="center"/>
    </xf>
    <xf numFmtId="9" fontId="41" fillId="4" borderId="38" xfId="1" applyFont="1" applyFill="1" applyBorder="1" applyAlignment="1" applyProtection="1">
      <alignment horizontal="center" vertical="center"/>
    </xf>
    <xf numFmtId="0" fontId="37" fillId="0" borderId="40" xfId="0" applyFont="1" applyBorder="1" applyProtection="1">
      <protection locked="0"/>
    </xf>
    <xf numFmtId="0" fontId="37" fillId="0" borderId="42" xfId="0" applyFont="1" applyBorder="1" applyProtection="1">
      <protection locked="0"/>
    </xf>
    <xf numFmtId="9" fontId="41" fillId="9" borderId="4" xfId="1" applyFont="1" applyFill="1" applyBorder="1" applyAlignment="1" applyProtection="1">
      <alignment horizontal="center" vertical="center" wrapText="1"/>
      <protection locked="0"/>
    </xf>
    <xf numFmtId="0" fontId="39" fillId="9" borderId="48" xfId="0" applyFont="1" applyFill="1" applyBorder="1" applyAlignment="1" applyProtection="1">
      <alignment vertical="center"/>
      <protection locked="0"/>
    </xf>
    <xf numFmtId="0" fontId="39" fillId="9" borderId="0" xfId="0" applyFont="1" applyFill="1" applyBorder="1" applyAlignment="1" applyProtection="1">
      <alignment vertical="center"/>
      <protection locked="0"/>
    </xf>
    <xf numFmtId="0" fontId="39" fillId="9" borderId="0" xfId="0" applyFont="1" applyFill="1" applyBorder="1" applyAlignment="1" applyProtection="1">
      <alignment vertical="center" wrapText="1"/>
      <protection locked="0"/>
    </xf>
    <xf numFmtId="9" fontId="41" fillId="10" borderId="1" xfId="0" applyNumberFormat="1" applyFont="1" applyFill="1" applyBorder="1" applyAlignment="1" applyProtection="1">
      <alignment horizontal="center" vertical="center" wrapText="1"/>
      <protection locked="0"/>
    </xf>
    <xf numFmtId="0" fontId="39" fillId="9" borderId="48" xfId="0" applyFont="1" applyFill="1" applyBorder="1" applyAlignment="1" applyProtection="1">
      <alignment horizontal="center" vertical="center" wrapText="1"/>
      <protection locked="0"/>
    </xf>
    <xf numFmtId="0" fontId="39" fillId="9" borderId="0" xfId="0" applyFont="1" applyFill="1" applyBorder="1" applyAlignment="1" applyProtection="1">
      <alignment horizontal="center" vertical="center" wrapText="1"/>
      <protection locked="0"/>
    </xf>
    <xf numFmtId="0" fontId="39" fillId="9" borderId="48" xfId="0" applyFont="1" applyFill="1" applyBorder="1" applyAlignment="1" applyProtection="1">
      <alignment horizontal="center" vertical="center"/>
      <protection locked="0"/>
    </xf>
    <xf numFmtId="0" fontId="26" fillId="9" borderId="0" xfId="0" applyFont="1" applyFill="1" applyBorder="1" applyAlignment="1" applyProtection="1">
      <alignment horizontal="center" vertical="center"/>
      <protection locked="0"/>
    </xf>
    <xf numFmtId="0" fontId="32" fillId="9" borderId="0" xfId="0" applyFont="1" applyFill="1" applyBorder="1" applyProtection="1">
      <protection locked="0"/>
    </xf>
    <xf numFmtId="2" fontId="32" fillId="9" borderId="0" xfId="0" applyNumberFormat="1" applyFont="1" applyFill="1" applyBorder="1" applyProtection="1">
      <protection locked="0"/>
    </xf>
    <xf numFmtId="0" fontId="32" fillId="9" borderId="49" xfId="0" applyFont="1" applyFill="1" applyBorder="1" applyProtection="1">
      <protection locked="0"/>
    </xf>
    <xf numFmtId="0" fontId="32" fillId="0" borderId="30" xfId="0" applyFont="1" applyBorder="1" applyAlignment="1" applyProtection="1">
      <protection locked="0"/>
    </xf>
    <xf numFmtId="2" fontId="32" fillId="9" borderId="0" xfId="0" applyNumberFormat="1" applyFont="1" applyFill="1" applyBorder="1" applyAlignment="1" applyProtection="1">
      <alignment horizontal="center"/>
      <protection locked="0"/>
    </xf>
    <xf numFmtId="0" fontId="32" fillId="9" borderId="0" xfId="0" applyFont="1" applyFill="1" applyBorder="1" applyAlignment="1" applyProtection="1">
      <alignment horizontal="center"/>
      <protection locked="0"/>
    </xf>
    <xf numFmtId="0" fontId="32" fillId="9" borderId="49" xfId="0" applyFont="1" applyFill="1" applyBorder="1" applyAlignment="1" applyProtection="1">
      <alignment horizontal="center"/>
      <protection locked="0"/>
    </xf>
    <xf numFmtId="2" fontId="26" fillId="9" borderId="0" xfId="0" applyNumberFormat="1" applyFont="1" applyFill="1" applyBorder="1" applyAlignment="1" applyProtection="1">
      <alignment horizontal="center"/>
      <protection locked="0"/>
    </xf>
    <xf numFmtId="0" fontId="26" fillId="9" borderId="0" xfId="0" applyFont="1" applyFill="1" applyBorder="1" applyAlignment="1" applyProtection="1">
      <alignment horizontal="center"/>
      <protection locked="0"/>
    </xf>
    <xf numFmtId="0" fontId="26" fillId="9" borderId="49" xfId="0" applyFont="1" applyFill="1" applyBorder="1" applyAlignment="1" applyProtection="1">
      <alignment horizontal="center"/>
      <protection locked="0"/>
    </xf>
    <xf numFmtId="0" fontId="39" fillId="9" borderId="44" xfId="0" applyFont="1" applyFill="1" applyBorder="1" applyAlignment="1" applyProtection="1">
      <alignment horizontal="center" vertical="center"/>
      <protection locked="0"/>
    </xf>
    <xf numFmtId="0" fontId="26" fillId="9" borderId="40" xfId="0" applyFont="1" applyFill="1" applyBorder="1" applyAlignment="1" applyProtection="1">
      <alignment horizontal="center" vertical="center"/>
      <protection locked="0"/>
    </xf>
    <xf numFmtId="0" fontId="32" fillId="9" borderId="40" xfId="0" applyFont="1" applyFill="1" applyBorder="1" applyProtection="1">
      <protection locked="0"/>
    </xf>
    <xf numFmtId="2" fontId="32" fillId="9" borderId="40" xfId="0" applyNumberFormat="1" applyFont="1" applyFill="1" applyBorder="1" applyProtection="1">
      <protection locked="0"/>
    </xf>
    <xf numFmtId="0" fontId="32" fillId="9" borderId="42" xfId="0" applyFont="1" applyFill="1" applyBorder="1" applyProtection="1">
      <protection locked="0"/>
    </xf>
    <xf numFmtId="0" fontId="27" fillId="9" borderId="0" xfId="0" applyFont="1" applyFill="1" applyBorder="1" applyAlignment="1" applyProtection="1">
      <alignment horizontal="left" vertical="center" wrapText="1"/>
    </xf>
    <xf numFmtId="0" fontId="32" fillId="9" borderId="0" xfId="0" applyFont="1" applyFill="1" applyAlignment="1" applyProtection="1">
      <alignment vertical="center"/>
    </xf>
    <xf numFmtId="0" fontId="47" fillId="0" borderId="1" xfId="0" applyFont="1" applyBorder="1" applyAlignment="1" applyProtection="1">
      <alignment horizontal="center" vertical="center"/>
    </xf>
    <xf numFmtId="165" fontId="47" fillId="8" borderId="1" xfId="0" applyNumberFormat="1" applyFont="1" applyFill="1" applyBorder="1" applyAlignment="1" applyProtection="1">
      <alignment horizontal="center" vertical="center" wrapText="1"/>
    </xf>
    <xf numFmtId="0" fontId="32" fillId="9" borderId="0" xfId="0" applyFont="1" applyFill="1" applyAlignment="1" applyProtection="1">
      <alignment horizontal="left" vertical="center"/>
    </xf>
    <xf numFmtId="0" fontId="32" fillId="9" borderId="1" xfId="0" applyFont="1" applyFill="1" applyBorder="1" applyAlignment="1" applyProtection="1">
      <alignment vertical="center"/>
    </xf>
    <xf numFmtId="0" fontId="46" fillId="0" borderId="1" xfId="0" applyFont="1" applyBorder="1" applyAlignment="1" applyProtection="1">
      <alignment horizontal="justify" vertical="center" wrapText="1"/>
    </xf>
    <xf numFmtId="0" fontId="39" fillId="9" borderId="0" xfId="0" applyFont="1" applyFill="1" applyBorder="1" applyAlignment="1" applyProtection="1">
      <alignment horizontal="right" vertical="center"/>
      <protection locked="0"/>
    </xf>
    <xf numFmtId="0" fontId="35" fillId="9" borderId="0" xfId="0" applyFont="1" applyFill="1" applyAlignment="1">
      <alignment vertical="center"/>
    </xf>
    <xf numFmtId="0" fontId="35" fillId="0" borderId="0" xfId="0" applyFont="1" applyAlignment="1">
      <alignment vertical="center"/>
    </xf>
    <xf numFmtId="0" fontId="35" fillId="9" borderId="0" xfId="0" applyFont="1" applyFill="1" applyBorder="1" applyAlignment="1">
      <alignment horizontal="right" vertical="center"/>
    </xf>
    <xf numFmtId="0" fontId="35" fillId="9" borderId="0" xfId="0" applyFont="1" applyFill="1" applyBorder="1" applyAlignment="1">
      <alignment horizontal="center" vertical="center"/>
    </xf>
    <xf numFmtId="0" fontId="35" fillId="9" borderId="0" xfId="0" applyFont="1" applyFill="1" applyBorder="1" applyAlignment="1">
      <alignment vertical="center"/>
    </xf>
    <xf numFmtId="9" fontId="35" fillId="9" borderId="1" xfId="0" applyNumberFormat="1" applyFont="1" applyFill="1" applyBorder="1" applyAlignment="1">
      <alignment vertical="center"/>
    </xf>
    <xf numFmtId="9" fontId="35" fillId="9" borderId="1" xfId="0" applyNumberFormat="1" applyFont="1" applyFill="1" applyBorder="1" applyAlignment="1">
      <alignment horizontal="center" vertical="center"/>
    </xf>
    <xf numFmtId="0" fontId="35" fillId="9" borderId="1" xfId="0" applyFont="1" applyFill="1" applyBorder="1" applyAlignment="1">
      <alignment vertical="center"/>
    </xf>
    <xf numFmtId="0" fontId="35" fillId="9" borderId="0" xfId="0" applyFont="1" applyFill="1" applyBorder="1" applyAlignment="1" applyProtection="1">
      <alignment vertical="center"/>
      <protection locked="0"/>
    </xf>
    <xf numFmtId="0" fontId="53" fillId="9" borderId="0" xfId="0" applyFont="1" applyFill="1" applyBorder="1" applyAlignment="1" applyProtection="1">
      <alignment horizontal="center" vertical="center"/>
      <protection locked="0"/>
    </xf>
    <xf numFmtId="0" fontId="35" fillId="9" borderId="26" xfId="0" applyFont="1" applyFill="1" applyBorder="1" applyAlignment="1">
      <alignment vertical="center"/>
    </xf>
    <xf numFmtId="0" fontId="35" fillId="9" borderId="32" xfId="0" applyFont="1" applyFill="1" applyBorder="1" applyAlignment="1">
      <alignment vertical="center"/>
    </xf>
    <xf numFmtId="0" fontId="47" fillId="0" borderId="1" xfId="0" applyFont="1" applyBorder="1" applyAlignment="1" applyProtection="1">
      <alignment horizontal="center" vertical="center" wrapText="1"/>
    </xf>
    <xf numFmtId="0" fontId="47" fillId="9" borderId="1" xfId="0" applyFont="1" applyFill="1" applyBorder="1" applyAlignment="1" applyProtection="1">
      <alignment horizontal="center" vertical="center" wrapText="1"/>
    </xf>
    <xf numFmtId="0" fontId="51" fillId="9" borderId="1" xfId="0" applyFont="1" applyFill="1" applyBorder="1" applyAlignment="1" applyProtection="1">
      <alignment horizontal="center" vertical="center"/>
    </xf>
    <xf numFmtId="0" fontId="57" fillId="14" borderId="0" xfId="0" applyFont="1" applyFill="1" applyAlignment="1">
      <alignment horizontal="right" vertical="center" wrapText="1"/>
    </xf>
    <xf numFmtId="0" fontId="32" fillId="0" borderId="0" xfId="0" applyFont="1" applyAlignment="1" applyProtection="1">
      <alignment vertical="center"/>
    </xf>
    <xf numFmtId="0" fontId="32" fillId="0" borderId="0" xfId="0" applyFont="1" applyAlignment="1" applyProtection="1">
      <alignment vertical="center"/>
      <protection locked="0"/>
    </xf>
    <xf numFmtId="0" fontId="32" fillId="0" borderId="0" xfId="0" applyFont="1" applyAlignment="1" applyProtection="1">
      <alignment horizontal="left" vertical="center"/>
    </xf>
    <xf numFmtId="0" fontId="32" fillId="9" borderId="0" xfId="0" applyFont="1" applyFill="1" applyBorder="1" applyAlignment="1" applyProtection="1">
      <alignment vertical="center"/>
    </xf>
    <xf numFmtId="0" fontId="32" fillId="9" borderId="0" xfId="0" applyFont="1" applyFill="1" applyBorder="1" applyAlignment="1" applyProtection="1">
      <alignment horizontal="center" vertical="center"/>
    </xf>
    <xf numFmtId="0" fontId="48" fillId="9" borderId="0" xfId="0" applyFont="1" applyFill="1" applyBorder="1" applyAlignment="1" applyProtection="1">
      <alignment vertical="center" wrapText="1"/>
    </xf>
    <xf numFmtId="0" fontId="38" fillId="16" borderId="40" xfId="0" applyFont="1" applyFill="1" applyBorder="1" applyAlignment="1" applyProtection="1">
      <alignment horizontal="center" vertical="center"/>
    </xf>
    <xf numFmtId="0" fontId="58" fillId="16" borderId="27" xfId="0" applyFont="1" applyFill="1" applyBorder="1" applyAlignment="1" applyProtection="1">
      <alignment horizontal="center" vertical="center"/>
    </xf>
    <xf numFmtId="0" fontId="26" fillId="16" borderId="9" xfId="0" applyFont="1" applyFill="1" applyBorder="1" applyAlignment="1" applyProtection="1">
      <alignment horizontal="center" vertical="center" wrapText="1"/>
    </xf>
    <xf numFmtId="165" fontId="47" fillId="17" borderId="1" xfId="0" applyNumberFormat="1" applyFont="1" applyFill="1" applyBorder="1" applyAlignment="1" applyProtection="1">
      <alignment horizontal="center" vertical="center" wrapText="1"/>
      <protection locked="0"/>
    </xf>
    <xf numFmtId="165" fontId="47" fillId="17" borderId="1" xfId="0" applyNumberFormat="1" applyFont="1" applyFill="1" applyBorder="1" applyAlignment="1" applyProtection="1">
      <alignment horizontal="center" vertical="center" wrapText="1"/>
    </xf>
    <xf numFmtId="0" fontId="50" fillId="17" borderId="17" xfId="0" applyFont="1" applyFill="1" applyBorder="1" applyAlignment="1" applyProtection="1">
      <alignment horizontal="center" vertical="center" wrapText="1"/>
    </xf>
    <xf numFmtId="0" fontId="49" fillId="17" borderId="38" xfId="0" applyFont="1" applyFill="1" applyBorder="1" applyAlignment="1" applyProtection="1">
      <alignment vertical="center" wrapText="1"/>
    </xf>
    <xf numFmtId="164" fontId="50" fillId="17" borderId="38" xfId="0" applyNumberFormat="1" applyFont="1" applyFill="1" applyBorder="1" applyAlignment="1" applyProtection="1">
      <alignment horizontal="center" vertical="center" wrapText="1"/>
    </xf>
    <xf numFmtId="9" fontId="49" fillId="17" borderId="38" xfId="1" applyFont="1" applyFill="1" applyBorder="1" applyAlignment="1" applyProtection="1">
      <alignment horizontal="center" vertical="center" wrapText="1"/>
    </xf>
    <xf numFmtId="9" fontId="35" fillId="17" borderId="1" xfId="1" applyFont="1" applyFill="1" applyBorder="1" applyAlignment="1">
      <alignment horizontal="center" vertical="center"/>
    </xf>
    <xf numFmtId="0" fontId="35" fillId="17" borderId="1" xfId="0" applyFont="1" applyFill="1" applyBorder="1" applyAlignment="1">
      <alignment horizontal="left" vertical="center" wrapText="1"/>
    </xf>
    <xf numFmtId="0" fontId="35" fillId="17" borderId="1" xfId="0" applyFont="1" applyFill="1" applyBorder="1" applyAlignment="1">
      <alignment vertical="center"/>
    </xf>
    <xf numFmtId="165" fontId="35" fillId="17" borderId="1" xfId="0" applyNumberFormat="1" applyFont="1" applyFill="1" applyBorder="1" applyAlignment="1">
      <alignment horizontal="center" vertical="center"/>
    </xf>
    <xf numFmtId="0" fontId="59" fillId="15" borderId="17" xfId="0" applyFont="1" applyFill="1" applyBorder="1" applyAlignment="1" applyProtection="1">
      <alignment horizontal="center" vertical="center"/>
      <protection locked="0"/>
    </xf>
    <xf numFmtId="9" fontId="39" fillId="15" borderId="1" xfId="1" applyFont="1" applyFill="1" applyBorder="1" applyAlignment="1">
      <alignment horizontal="center" vertical="center"/>
    </xf>
    <xf numFmtId="9" fontId="59" fillId="15" borderId="18" xfId="1" applyFont="1" applyFill="1" applyBorder="1" applyAlignment="1" applyProtection="1">
      <alignment horizontal="center" vertical="center"/>
      <protection locked="0"/>
    </xf>
    <xf numFmtId="0" fontId="26" fillId="16" borderId="37" xfId="0" applyFont="1" applyFill="1" applyBorder="1" applyAlignment="1" applyProtection="1">
      <alignment horizontal="center" vertical="center" wrapText="1"/>
    </xf>
    <xf numFmtId="0" fontId="26" fillId="16" borderId="36" xfId="0" applyFont="1" applyFill="1" applyBorder="1" applyAlignment="1" applyProtection="1">
      <alignment horizontal="center" vertical="center" wrapText="1"/>
    </xf>
    <xf numFmtId="0" fontId="26" fillId="16" borderId="10" xfId="0" applyFont="1" applyFill="1" applyBorder="1" applyAlignment="1" applyProtection="1">
      <alignment horizontal="center" vertical="center" wrapText="1"/>
    </xf>
    <xf numFmtId="0" fontId="60" fillId="14" borderId="0" xfId="0" applyFont="1" applyFill="1" applyAlignment="1">
      <alignment vertical="center" wrapText="1"/>
    </xf>
    <xf numFmtId="0" fontId="25" fillId="16" borderId="38" xfId="0" applyFont="1" applyFill="1" applyBorder="1" applyAlignment="1" applyProtection="1">
      <alignment horizontal="center" vertical="center" wrapText="1"/>
    </xf>
    <xf numFmtId="0" fontId="25" fillId="16" borderId="38" xfId="0" applyFont="1" applyFill="1" applyBorder="1" applyAlignment="1" applyProtection="1">
      <alignment horizontal="center" vertical="center"/>
    </xf>
    <xf numFmtId="0" fontId="13" fillId="14" borderId="0" xfId="0" applyFont="1" applyFill="1" applyAlignment="1">
      <alignment vertical="center" wrapText="1"/>
    </xf>
    <xf numFmtId="0" fontId="32" fillId="0" borderId="1" xfId="0" applyFont="1" applyBorder="1" applyAlignment="1" applyProtection="1">
      <alignment horizontal="center" vertical="center"/>
    </xf>
    <xf numFmtId="0" fontId="60" fillId="14" borderId="0" xfId="0" applyFont="1" applyFill="1" applyAlignment="1">
      <alignment horizontal="center" vertical="center" wrapText="1"/>
    </xf>
    <xf numFmtId="0" fontId="35" fillId="9" borderId="0" xfId="0" applyFont="1" applyFill="1" applyProtection="1">
      <protection locked="0"/>
    </xf>
    <xf numFmtId="0" fontId="32" fillId="9" borderId="0" xfId="0" applyFont="1" applyFill="1" applyProtection="1">
      <protection locked="0"/>
    </xf>
    <xf numFmtId="0" fontId="36" fillId="9" borderId="0" xfId="0" applyFont="1" applyFill="1" applyAlignment="1" applyProtection="1">
      <protection locked="0"/>
    </xf>
    <xf numFmtId="0" fontId="36" fillId="9" borderId="0" xfId="0" applyFont="1" applyFill="1" applyBorder="1" applyAlignment="1" applyProtection="1">
      <alignment horizontal="center"/>
      <protection locked="0"/>
    </xf>
    <xf numFmtId="166" fontId="37" fillId="9" borderId="0" xfId="1" applyNumberFormat="1" applyFont="1" applyFill="1" applyBorder="1" applyAlignment="1" applyProtection="1">
      <alignment vertical="center" wrapText="1"/>
      <protection locked="0"/>
    </xf>
    <xf numFmtId="2" fontId="32" fillId="9" borderId="0" xfId="0" applyNumberFormat="1" applyFont="1" applyFill="1" applyProtection="1">
      <protection locked="0"/>
    </xf>
    <xf numFmtId="0" fontId="40" fillId="9" borderId="0" xfId="0" applyFont="1" applyFill="1" applyAlignment="1" applyProtection="1">
      <alignment wrapText="1"/>
      <protection locked="0"/>
    </xf>
    <xf numFmtId="0" fontId="40" fillId="9" borderId="0" xfId="0" applyFont="1" applyFill="1" applyProtection="1">
      <protection locked="0"/>
    </xf>
    <xf numFmtId="0" fontId="32" fillId="9" borderId="35" xfId="0" applyFont="1" applyFill="1" applyBorder="1" applyAlignment="1" applyProtection="1">
      <alignment vertical="center"/>
    </xf>
    <xf numFmtId="0" fontId="32" fillId="9" borderId="0" xfId="0" applyFont="1" applyFill="1" applyAlignment="1">
      <alignment vertical="center"/>
    </xf>
    <xf numFmtId="0" fontId="32" fillId="9" borderId="48" xfId="0" applyFont="1" applyFill="1" applyBorder="1" applyAlignment="1" applyProtection="1">
      <alignment vertical="center"/>
    </xf>
    <xf numFmtId="0" fontId="32" fillId="9" borderId="44" xfId="0" applyFont="1" applyFill="1" applyBorder="1" applyAlignment="1" applyProtection="1">
      <alignment vertical="center"/>
    </xf>
    <xf numFmtId="0" fontId="32" fillId="9" borderId="0" xfId="0" applyFont="1" applyFill="1" applyBorder="1" applyAlignment="1" applyProtection="1">
      <alignment vertical="center"/>
      <protection locked="0"/>
    </xf>
    <xf numFmtId="0" fontId="32" fillId="9" borderId="0" xfId="0" applyFont="1" applyFill="1" applyAlignment="1" applyProtection="1">
      <alignment vertical="center"/>
      <protection locked="0"/>
    </xf>
    <xf numFmtId="2" fontId="32" fillId="9" borderId="0" xfId="0" applyNumberFormat="1" applyFont="1" applyFill="1" applyAlignment="1" applyProtection="1">
      <alignment vertical="center"/>
      <protection locked="0"/>
    </xf>
    <xf numFmtId="0" fontId="5" fillId="0" borderId="1" xfId="0" applyFont="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9" fontId="5" fillId="0" borderId="2" xfId="0" applyNumberFormat="1" applyFont="1" applyBorder="1" applyAlignment="1">
      <alignment horizontal="center" vertical="center"/>
    </xf>
    <xf numFmtId="9" fontId="5" fillId="0" borderId="3" xfId="0" applyNumberFormat="1" applyFont="1" applyBorder="1" applyAlignment="1">
      <alignment horizontal="center" vertical="center"/>
    </xf>
    <xf numFmtId="9" fontId="5" fillId="0" borderId="4" xfId="0"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Fill="1" applyBorder="1" applyAlignment="1">
      <alignment horizontal="left" vertical="center"/>
    </xf>
    <xf numFmtId="0" fontId="5" fillId="2" borderId="5" xfId="0" applyFont="1" applyFill="1" applyBorder="1" applyAlignment="1">
      <alignment horizontal="center"/>
    </xf>
    <xf numFmtId="0" fontId="5" fillId="2" borderId="32" xfId="0" applyFont="1" applyFill="1" applyBorder="1" applyAlignment="1">
      <alignment horizontal="center"/>
    </xf>
    <xf numFmtId="0" fontId="5" fillId="2" borderId="6" xfId="0" applyFont="1" applyFill="1" applyBorder="1" applyAlignment="1">
      <alignment horizontal="center"/>
    </xf>
    <xf numFmtId="0" fontId="5" fillId="0" borderId="1" xfId="0" applyFont="1" applyBorder="1" applyAlignment="1">
      <alignment horizontal="center" vertical="center"/>
    </xf>
    <xf numFmtId="9" fontId="5" fillId="0" borderId="1" xfId="0" applyNumberFormat="1" applyFont="1" applyBorder="1" applyAlignment="1">
      <alignment horizontal="center" vertical="center"/>
    </xf>
    <xf numFmtId="0" fontId="5" fillId="2" borderId="1" xfId="0" applyFont="1" applyFill="1" applyBorder="1" applyAlignment="1">
      <alignment horizontal="center"/>
    </xf>
    <xf numFmtId="0" fontId="4" fillId="0" borderId="5" xfId="0" applyFont="1" applyFill="1" applyBorder="1" applyAlignment="1">
      <alignment horizontal="center"/>
    </xf>
    <xf numFmtId="0" fontId="4" fillId="0" borderId="32" xfId="0" applyFont="1" applyFill="1" applyBorder="1" applyAlignment="1">
      <alignment horizontal="center"/>
    </xf>
    <xf numFmtId="0" fontId="4" fillId="0" borderId="6" xfId="0" applyFont="1" applyFill="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5" fillId="0" borderId="15" xfId="0" applyFont="1" applyBorder="1" applyAlignment="1">
      <alignment horizont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22" fillId="12" borderId="0" xfId="0" applyFont="1" applyFill="1" applyAlignment="1">
      <alignment horizontal="center" vertical="center"/>
    </xf>
    <xf numFmtId="0" fontId="27" fillId="9" borderId="35" xfId="0" applyFont="1" applyFill="1" applyBorder="1" applyAlignment="1">
      <alignment horizontal="center" vertical="center" wrapText="1"/>
    </xf>
    <xf numFmtId="0" fontId="27" fillId="9" borderId="43" xfId="0" applyFont="1" applyFill="1" applyBorder="1" applyAlignment="1">
      <alignment horizontal="center" vertical="center" wrapText="1"/>
    </xf>
    <xf numFmtId="0" fontId="27" fillId="9" borderId="45" xfId="0" applyFont="1" applyFill="1" applyBorder="1" applyAlignment="1">
      <alignment horizontal="center" vertical="center" wrapText="1"/>
    </xf>
    <xf numFmtId="0" fontId="27" fillId="9" borderId="48" xfId="0" applyFont="1" applyFill="1" applyBorder="1" applyAlignment="1">
      <alignment horizontal="center" vertical="center" wrapText="1"/>
    </xf>
    <xf numFmtId="0" fontId="27" fillId="9" borderId="0" xfId="0" applyFont="1" applyFill="1" applyBorder="1" applyAlignment="1">
      <alignment horizontal="center" vertical="center" wrapText="1"/>
    </xf>
    <xf numFmtId="0" fontId="27" fillId="9" borderId="49" xfId="0" applyFont="1" applyFill="1" applyBorder="1" applyAlignment="1">
      <alignment horizontal="center" vertical="center" wrapText="1"/>
    </xf>
    <xf numFmtId="0" fontId="29" fillId="9" borderId="35" xfId="0" applyFont="1" applyFill="1" applyBorder="1" applyAlignment="1">
      <alignment horizontal="justify" vertical="center" wrapText="1"/>
    </xf>
    <xf numFmtId="0" fontId="29" fillId="9" borderId="43" xfId="0" applyFont="1" applyFill="1" applyBorder="1" applyAlignment="1">
      <alignment horizontal="justify" vertical="center" wrapText="1"/>
    </xf>
    <xf numFmtId="0" fontId="29" fillId="9" borderId="45" xfId="0" applyFont="1" applyFill="1" applyBorder="1" applyAlignment="1">
      <alignment horizontal="justify" vertical="center" wrapText="1"/>
    </xf>
    <xf numFmtId="0" fontId="29" fillId="9" borderId="48" xfId="0" applyFont="1" applyFill="1" applyBorder="1" applyAlignment="1">
      <alignment horizontal="justify" vertical="center" wrapText="1"/>
    </xf>
    <xf numFmtId="0" fontId="29" fillId="9" borderId="0" xfId="0" applyFont="1" applyFill="1" applyBorder="1" applyAlignment="1">
      <alignment horizontal="justify" vertical="center" wrapText="1"/>
    </xf>
    <xf numFmtId="0" fontId="29" fillId="9" borderId="49" xfId="0" applyFont="1" applyFill="1" applyBorder="1" applyAlignment="1">
      <alignment horizontal="justify" vertical="center" wrapText="1"/>
    </xf>
    <xf numFmtId="0" fontId="29" fillId="9" borderId="44" xfId="0" applyFont="1" applyFill="1" applyBorder="1" applyAlignment="1">
      <alignment horizontal="justify" vertical="center" wrapText="1"/>
    </xf>
    <xf numFmtId="0" fontId="29" fillId="9" borderId="40" xfId="0" applyFont="1" applyFill="1" applyBorder="1" applyAlignment="1">
      <alignment horizontal="justify" vertical="center" wrapText="1"/>
    </xf>
    <xf numFmtId="0" fontId="29" fillId="9" borderId="42" xfId="0" applyFont="1" applyFill="1" applyBorder="1" applyAlignment="1">
      <alignment horizontal="justify" vertical="center" wrapText="1"/>
    </xf>
    <xf numFmtId="0" fontId="30" fillId="9" borderId="46" xfId="0" applyFont="1" applyFill="1" applyBorder="1" applyAlignment="1">
      <alignment horizontal="center" vertical="center" wrapText="1"/>
    </xf>
    <xf numFmtId="0" fontId="30" fillId="9" borderId="57" xfId="0" applyFont="1" applyFill="1" applyBorder="1" applyAlignment="1">
      <alignment horizontal="center" vertical="center" wrapText="1"/>
    </xf>
    <xf numFmtId="0" fontId="30" fillId="9" borderId="47" xfId="0" applyFont="1" applyFill="1" applyBorder="1" applyAlignment="1">
      <alignment horizontal="center" vertical="center" wrapText="1"/>
    </xf>
    <xf numFmtId="0" fontId="29" fillId="9" borderId="17" xfId="0" applyFont="1" applyFill="1" applyBorder="1" applyAlignment="1">
      <alignment horizontal="justify" vertical="center" wrapText="1"/>
    </xf>
    <xf numFmtId="0" fontId="29" fillId="9" borderId="18" xfId="0" applyFont="1" applyFill="1" applyBorder="1" applyAlignment="1">
      <alignment horizontal="justify" vertical="center" wrapText="1"/>
    </xf>
    <xf numFmtId="0" fontId="29" fillId="9" borderId="19" xfId="0" applyFont="1" applyFill="1" applyBorder="1" applyAlignment="1">
      <alignment horizontal="justify" vertical="center" wrapText="1"/>
    </xf>
    <xf numFmtId="0" fontId="28" fillId="9" borderId="17" xfId="0" applyFont="1" applyFill="1" applyBorder="1" applyAlignment="1">
      <alignment horizontal="center" vertical="center" wrapText="1"/>
    </xf>
    <xf numFmtId="0" fontId="28" fillId="9" borderId="18" xfId="0" applyFont="1" applyFill="1" applyBorder="1" applyAlignment="1">
      <alignment horizontal="center" vertical="center" wrapText="1"/>
    </xf>
    <xf numFmtId="0" fontId="28" fillId="9" borderId="19" xfId="0" applyFont="1" applyFill="1" applyBorder="1" applyAlignment="1">
      <alignment horizontal="center" vertical="center" wrapText="1"/>
    </xf>
    <xf numFmtId="0" fontId="33" fillId="9" borderId="46" xfId="0" applyFont="1" applyFill="1" applyBorder="1" applyAlignment="1">
      <alignment horizontal="center" vertical="center"/>
    </xf>
    <xf numFmtId="0" fontId="33" fillId="9" borderId="47" xfId="0" applyFont="1" applyFill="1" applyBorder="1" applyAlignment="1">
      <alignment horizontal="center" vertical="center"/>
    </xf>
    <xf numFmtId="0" fontId="33" fillId="9" borderId="5" xfId="0" applyFont="1" applyFill="1" applyBorder="1" applyAlignment="1">
      <alignment horizontal="left" vertical="center" wrapText="1"/>
    </xf>
    <xf numFmtId="0" fontId="33" fillId="9" borderId="32" xfId="0" applyFont="1" applyFill="1" applyBorder="1" applyAlignment="1">
      <alignment horizontal="left" vertical="center" wrapText="1"/>
    </xf>
    <xf numFmtId="0" fontId="33" fillId="9" borderId="55" xfId="0" applyFont="1" applyFill="1" applyBorder="1" applyAlignment="1">
      <alignment horizontal="left" vertical="center" wrapText="1"/>
    </xf>
    <xf numFmtId="0" fontId="33" fillId="9" borderId="53" xfId="0" applyFont="1" applyFill="1" applyBorder="1" applyAlignment="1">
      <alignment horizontal="left" vertical="center" wrapText="1"/>
    </xf>
    <xf numFmtId="0" fontId="33" fillId="9" borderId="20" xfId="0" applyFont="1" applyFill="1" applyBorder="1" applyAlignment="1">
      <alignment horizontal="left" vertical="center" wrapText="1"/>
    </xf>
    <xf numFmtId="0" fontId="33" fillId="9" borderId="50" xfId="0" applyFont="1" applyFill="1" applyBorder="1" applyAlignment="1">
      <alignment horizontal="left" vertical="center" wrapText="1"/>
    </xf>
    <xf numFmtId="0" fontId="33" fillId="9" borderId="7" xfId="0" applyFont="1" applyFill="1" applyBorder="1" applyAlignment="1">
      <alignment horizontal="left" vertical="center" wrapText="1"/>
    </xf>
    <xf numFmtId="0" fontId="33" fillId="9" borderId="26" xfId="0" applyFont="1" applyFill="1" applyBorder="1" applyAlignment="1">
      <alignment horizontal="left" vertical="center" wrapText="1"/>
    </xf>
    <xf numFmtId="0" fontId="33" fillId="9" borderId="56" xfId="0" applyFont="1" applyFill="1" applyBorder="1" applyAlignment="1">
      <alignment horizontal="left" vertical="center" wrapText="1"/>
    </xf>
    <xf numFmtId="0" fontId="33" fillId="9" borderId="58" xfId="0" applyFont="1" applyFill="1" applyBorder="1" applyAlignment="1">
      <alignment horizontal="left" vertical="center" wrapText="1"/>
    </xf>
    <xf numFmtId="0" fontId="33" fillId="9" borderId="40" xfId="0" applyFont="1" applyFill="1" applyBorder="1" applyAlignment="1">
      <alignment horizontal="left" vertical="center" wrapText="1"/>
    </xf>
    <xf numFmtId="0" fontId="33" fillId="9" borderId="42" xfId="0" applyFont="1" applyFill="1" applyBorder="1" applyAlignment="1">
      <alignment horizontal="left" vertical="center" wrapText="1"/>
    </xf>
    <xf numFmtId="0" fontId="28" fillId="9" borderId="41" xfId="0" applyFont="1" applyFill="1" applyBorder="1" applyAlignment="1">
      <alignment horizontal="center" vertical="center" wrapText="1"/>
    </xf>
    <xf numFmtId="0" fontId="28" fillId="9" borderId="16" xfId="0" applyFont="1" applyFill="1" applyBorder="1" applyAlignment="1">
      <alignment horizontal="center" vertical="center" wrapText="1"/>
    </xf>
    <xf numFmtId="0" fontId="28" fillId="9" borderId="54" xfId="0" applyFont="1" applyFill="1" applyBorder="1" applyAlignment="1">
      <alignment horizontal="center" vertical="center" wrapText="1"/>
    </xf>
    <xf numFmtId="0" fontId="0" fillId="0" borderId="44" xfId="0" applyBorder="1" applyAlignment="1">
      <alignment horizontal="justify" vertical="center" wrapText="1"/>
    </xf>
    <xf numFmtId="0" fontId="0" fillId="0" borderId="40" xfId="0" applyBorder="1" applyAlignment="1">
      <alignment horizontal="justify" vertical="center" wrapText="1"/>
    </xf>
    <xf numFmtId="0" fontId="0" fillId="0" borderId="42" xfId="0" applyBorder="1" applyAlignment="1">
      <alignment horizontal="justify" vertical="center" wrapText="1"/>
    </xf>
    <xf numFmtId="0" fontId="29" fillId="9" borderId="61" xfId="0" applyFont="1" applyFill="1" applyBorder="1" applyAlignment="1">
      <alignment horizontal="center" vertical="center" wrapText="1"/>
    </xf>
    <xf numFmtId="0" fontId="29" fillId="9" borderId="26" xfId="0" applyFont="1" applyFill="1" applyBorder="1" applyAlignment="1">
      <alignment horizontal="center" vertical="center" wrapText="1"/>
    </xf>
    <xf numFmtId="0" fontId="29" fillId="9" borderId="56" xfId="0" applyFont="1" applyFill="1" applyBorder="1" applyAlignment="1">
      <alignment horizontal="center" vertical="center" wrapText="1"/>
    </xf>
    <xf numFmtId="0" fontId="21" fillId="11" borderId="0" xfId="0" applyFont="1" applyFill="1" applyAlignment="1">
      <alignment horizontal="justify" vertical="center" wrapText="1"/>
    </xf>
    <xf numFmtId="0" fontId="23" fillId="9" borderId="0" xfId="0" applyFont="1" applyFill="1" applyAlignment="1">
      <alignment horizontal="center" vertical="center" wrapText="1"/>
    </xf>
    <xf numFmtId="0" fontId="24" fillId="9" borderId="0" xfId="0" applyFont="1" applyFill="1" applyAlignment="1">
      <alignment horizontal="center" vertical="center"/>
    </xf>
    <xf numFmtId="0" fontId="35" fillId="9" borderId="0" xfId="0" applyFont="1" applyFill="1" applyBorder="1" applyAlignment="1" applyProtection="1">
      <alignment horizontal="center"/>
      <protection locked="0"/>
    </xf>
    <xf numFmtId="0" fontId="62" fillId="17" borderId="1" xfId="0" applyFont="1" applyFill="1" applyBorder="1" applyAlignment="1">
      <alignment horizontal="center" vertical="center" wrapText="1"/>
    </xf>
    <xf numFmtId="0" fontId="62" fillId="17" borderId="53" xfId="0" applyFont="1" applyFill="1" applyBorder="1" applyAlignment="1">
      <alignment horizontal="right" vertical="center" wrapText="1"/>
    </xf>
    <xf numFmtId="0" fontId="62" fillId="17" borderId="20" xfId="0" applyFont="1" applyFill="1" applyBorder="1" applyAlignment="1">
      <alignment horizontal="right" vertical="center" wrapText="1"/>
    </xf>
    <xf numFmtId="0" fontId="62" fillId="17" borderId="31" xfId="0" applyFont="1" applyFill="1" applyBorder="1" applyAlignment="1">
      <alignment horizontal="right" vertical="center" wrapText="1"/>
    </xf>
    <xf numFmtId="0" fontId="61" fillId="17" borderId="66" xfId="0" applyFont="1" applyFill="1" applyBorder="1" applyAlignment="1">
      <alignment horizontal="right" vertical="center" wrapText="1"/>
    </xf>
    <xf numFmtId="0" fontId="61" fillId="17" borderId="0" xfId="0" applyFont="1" applyFill="1" applyBorder="1" applyAlignment="1">
      <alignment horizontal="right" vertical="center" wrapText="1"/>
    </xf>
    <xf numFmtId="0" fontId="61" fillId="17" borderId="30" xfId="0" applyFont="1" applyFill="1" applyBorder="1" applyAlignment="1">
      <alignment horizontal="right" vertical="center" wrapText="1"/>
    </xf>
    <xf numFmtId="0" fontId="63" fillId="0" borderId="5" xfId="0" applyFont="1" applyBorder="1" applyAlignment="1">
      <alignment horizontal="center" vertical="center" wrapText="1"/>
    </xf>
    <xf numFmtId="0" fontId="63" fillId="0" borderId="32" xfId="0" applyFont="1" applyBorder="1" applyAlignment="1">
      <alignment horizontal="center" vertical="center" wrapText="1"/>
    </xf>
    <xf numFmtId="0" fontId="63" fillId="0" borderId="6" xfId="0" applyFont="1" applyBorder="1" applyAlignment="1">
      <alignment horizontal="center" vertical="center" wrapText="1"/>
    </xf>
    <xf numFmtId="0" fontId="55" fillId="9" borderId="53" xfId="0" applyFont="1" applyFill="1" applyBorder="1" applyAlignment="1">
      <alignment horizontal="center" vertical="center" wrapText="1"/>
    </xf>
    <xf numFmtId="0" fontId="55" fillId="9" borderId="20" xfId="0" applyFont="1" applyFill="1" applyBorder="1" applyAlignment="1">
      <alignment horizontal="center" vertical="center" wrapText="1"/>
    </xf>
    <xf numFmtId="0" fontId="55" fillId="9" borderId="66" xfId="0" applyFont="1" applyFill="1" applyBorder="1" applyAlignment="1">
      <alignment horizontal="center" vertical="center" wrapText="1"/>
    </xf>
    <xf numFmtId="0" fontId="55" fillId="9" borderId="0" xfId="0" applyFont="1" applyFill="1" applyBorder="1" applyAlignment="1">
      <alignment horizontal="center" vertical="center" wrapText="1"/>
    </xf>
    <xf numFmtId="0" fontId="55" fillId="9" borderId="7" xfId="0" applyFont="1" applyFill="1" applyBorder="1" applyAlignment="1">
      <alignment horizontal="center" vertical="center" wrapText="1"/>
    </xf>
    <xf numFmtId="0" fontId="55" fillId="9" borderId="26" xfId="0" applyFont="1" applyFill="1" applyBorder="1" applyAlignment="1">
      <alignment horizontal="center" vertical="center" wrapText="1"/>
    </xf>
    <xf numFmtId="0" fontId="41" fillId="0" borderId="2" xfId="0" applyFont="1" applyFill="1" applyBorder="1" applyAlignment="1" applyProtection="1">
      <alignment horizontal="center" vertical="center" wrapText="1"/>
      <protection locked="0"/>
    </xf>
    <xf numFmtId="0" fontId="41" fillId="0" borderId="3" xfId="0" applyFont="1" applyFill="1" applyBorder="1" applyAlignment="1" applyProtection="1">
      <alignment horizontal="center" vertical="center" wrapText="1"/>
      <protection locked="0"/>
    </xf>
    <xf numFmtId="0" fontId="41" fillId="0" borderId="4" xfId="0" applyFont="1" applyFill="1" applyBorder="1" applyAlignment="1" applyProtection="1">
      <alignment horizontal="center" vertical="center" wrapText="1"/>
      <protection locked="0"/>
    </xf>
    <xf numFmtId="9" fontId="37" fillId="0" borderId="1" xfId="1" applyFont="1" applyBorder="1" applyAlignment="1" applyProtection="1">
      <alignment horizontal="center" vertical="center" wrapText="1"/>
      <protection locked="0"/>
    </xf>
    <xf numFmtId="0" fontId="25" fillId="16" borderId="35" xfId="0" applyFont="1" applyFill="1" applyBorder="1" applyAlignment="1" applyProtection="1">
      <alignment horizontal="center" vertical="center" wrapText="1"/>
    </xf>
    <xf numFmtId="0" fontId="25" fillId="16" borderId="45" xfId="0" applyFont="1" applyFill="1" applyBorder="1" applyAlignment="1" applyProtection="1">
      <alignment horizontal="center" vertical="center" wrapText="1"/>
    </xf>
    <xf numFmtId="0" fontId="25" fillId="16" borderId="44" xfId="0" applyFont="1" applyFill="1" applyBorder="1" applyAlignment="1" applyProtection="1">
      <alignment horizontal="center" vertical="center" wrapText="1"/>
    </xf>
    <xf numFmtId="0" fontId="25" fillId="16" borderId="42" xfId="0" applyFont="1" applyFill="1" applyBorder="1" applyAlignment="1" applyProtection="1">
      <alignment horizontal="center" vertical="center" wrapText="1"/>
    </xf>
    <xf numFmtId="9" fontId="37" fillId="0" borderId="37" xfId="0" applyNumberFormat="1"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4" xfId="0" applyFont="1" applyBorder="1" applyAlignment="1" applyProtection="1">
      <alignment horizontal="center" vertical="center" wrapText="1"/>
      <protection locked="0"/>
    </xf>
    <xf numFmtId="0" fontId="58" fillId="16" borderId="28" xfId="0" applyFont="1" applyFill="1" applyBorder="1" applyAlignment="1" applyProtection="1">
      <alignment horizontal="center" vertical="center"/>
    </xf>
    <xf numFmtId="0" fontId="25" fillId="16" borderId="38" xfId="0" applyFont="1" applyFill="1" applyBorder="1" applyAlignment="1" applyProtection="1">
      <alignment horizontal="center" vertical="center" wrapText="1"/>
    </xf>
    <xf numFmtId="0" fontId="58" fillId="16" borderId="65" xfId="0" applyFont="1" applyFill="1" applyBorder="1" applyAlignment="1" applyProtection="1">
      <alignment horizontal="center" vertical="center"/>
    </xf>
    <xf numFmtId="2" fontId="25" fillId="16" borderId="47" xfId="0" applyNumberFormat="1" applyFont="1" applyFill="1" applyBorder="1" applyAlignment="1" applyProtection="1">
      <alignment horizontal="center" vertical="center" wrapText="1"/>
    </xf>
    <xf numFmtId="2" fontId="25" fillId="16" borderId="38" xfId="0" applyNumberFormat="1" applyFont="1" applyFill="1" applyBorder="1" applyAlignment="1" applyProtection="1">
      <alignment horizontal="center" vertical="center" wrapText="1"/>
    </xf>
    <xf numFmtId="0" fontId="25" fillId="16" borderId="47" xfId="0" applyFont="1" applyFill="1" applyBorder="1" applyAlignment="1" applyProtection="1">
      <alignment horizontal="center" vertical="center" wrapText="1"/>
    </xf>
    <xf numFmtId="0" fontId="58" fillId="16" borderId="17" xfId="0" applyFont="1" applyFill="1" applyBorder="1" applyAlignment="1" applyProtection="1">
      <alignment horizontal="center" vertical="center"/>
    </xf>
    <xf numFmtId="0" fontId="58" fillId="16" borderId="18" xfId="0" applyFont="1" applyFill="1" applyBorder="1" applyAlignment="1" applyProtection="1">
      <alignment horizontal="center" vertical="center"/>
    </xf>
    <xf numFmtId="0" fontId="58" fillId="16" borderId="19" xfId="0" applyFont="1" applyFill="1" applyBorder="1" applyAlignment="1" applyProtection="1">
      <alignment horizontal="center" vertical="center"/>
    </xf>
    <xf numFmtId="0" fontId="25" fillId="16" borderId="38" xfId="0" applyFont="1" applyFill="1" applyBorder="1" applyAlignment="1" applyProtection="1">
      <alignment horizontal="center" vertical="center"/>
    </xf>
    <xf numFmtId="0" fontId="25" fillId="16" borderId="46" xfId="0" applyFont="1" applyFill="1" applyBorder="1" applyAlignment="1" applyProtection="1">
      <alignment horizontal="center" vertical="center" wrapText="1"/>
    </xf>
    <xf numFmtId="0" fontId="39" fillId="16" borderId="59" xfId="0" applyFont="1" applyFill="1" applyBorder="1" applyAlignment="1" applyProtection="1">
      <alignment horizontal="center" vertical="center" wrapText="1"/>
      <protection locked="0"/>
    </xf>
    <xf numFmtId="0" fontId="39" fillId="16" borderId="60" xfId="0" applyFont="1" applyFill="1" applyBorder="1" applyAlignment="1" applyProtection="1">
      <alignment horizontal="center" vertical="center" wrapText="1"/>
      <protection locked="0"/>
    </xf>
    <xf numFmtId="0" fontId="39" fillId="16" borderId="16" xfId="0" applyFont="1" applyFill="1" applyBorder="1" applyAlignment="1" applyProtection="1">
      <alignment horizontal="center" vertical="center" wrapText="1"/>
      <protection locked="0"/>
    </xf>
    <xf numFmtId="0" fontId="41" fillId="0" borderId="37" xfId="0" applyFont="1" applyFill="1" applyBorder="1" applyAlignment="1" applyProtection="1">
      <alignment horizontal="center" vertical="center" wrapText="1"/>
      <protection locked="0"/>
    </xf>
    <xf numFmtId="0" fontId="37" fillId="0" borderId="37" xfId="0" applyFont="1" applyBorder="1" applyAlignment="1" applyProtection="1">
      <alignment horizontal="center" vertical="center" wrapText="1"/>
      <protection locked="0"/>
    </xf>
    <xf numFmtId="0" fontId="39" fillId="16" borderId="41" xfId="0" applyFont="1" applyFill="1" applyBorder="1" applyAlignment="1" applyProtection="1">
      <alignment horizontal="center" vertical="center" wrapText="1"/>
      <protection locked="0"/>
    </xf>
    <xf numFmtId="9" fontId="42" fillId="0" borderId="1" xfId="1" applyFont="1" applyFill="1" applyBorder="1" applyAlignment="1" applyProtection="1">
      <alignment horizontal="center" vertical="center" wrapText="1"/>
    </xf>
    <xf numFmtId="9" fontId="42" fillId="0" borderId="3" xfId="1" applyFont="1" applyFill="1" applyBorder="1" applyAlignment="1" applyProtection="1">
      <alignment horizontal="center" vertical="center" wrapText="1"/>
    </xf>
    <xf numFmtId="9" fontId="42" fillId="0" borderId="4" xfId="1" applyFont="1" applyFill="1" applyBorder="1" applyAlignment="1" applyProtection="1">
      <alignment horizontal="center" vertical="center" wrapText="1"/>
    </xf>
    <xf numFmtId="9" fontId="37" fillId="0" borderId="1" xfId="0" applyNumberFormat="1"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9" fontId="37" fillId="0" borderId="4" xfId="0" applyNumberFormat="1" applyFont="1" applyBorder="1" applyAlignment="1" applyProtection="1">
      <alignment horizontal="center" vertical="center" wrapText="1"/>
      <protection locked="0"/>
    </xf>
    <xf numFmtId="0" fontId="44" fillId="9" borderId="33" xfId="0" applyFont="1" applyFill="1" applyBorder="1" applyAlignment="1" applyProtection="1">
      <alignment horizontal="center" vertical="center"/>
      <protection locked="0"/>
    </xf>
    <xf numFmtId="0" fontId="44" fillId="9" borderId="51" xfId="0" applyFont="1" applyFill="1" applyBorder="1" applyAlignment="1" applyProtection="1">
      <alignment horizontal="center" vertical="center"/>
      <protection locked="0"/>
    </xf>
    <xf numFmtId="0" fontId="44" fillId="9" borderId="34" xfId="0" applyFont="1" applyFill="1" applyBorder="1" applyAlignment="1" applyProtection="1">
      <alignment horizontal="center" vertical="center"/>
      <protection locked="0"/>
    </xf>
    <xf numFmtId="9" fontId="37" fillId="0" borderId="3" xfId="0" applyNumberFormat="1" applyFont="1" applyBorder="1" applyAlignment="1" applyProtection="1">
      <alignment horizontal="center" vertical="center" wrapText="1"/>
      <protection locked="0"/>
    </xf>
    <xf numFmtId="0" fontId="37" fillId="0" borderId="0" xfId="0" applyFont="1" applyBorder="1" applyAlignment="1" applyProtection="1">
      <alignment horizontal="center"/>
      <protection locked="0"/>
    </xf>
    <xf numFmtId="0" fontId="37" fillId="0" borderId="49" xfId="0" applyFont="1" applyBorder="1" applyAlignment="1" applyProtection="1">
      <alignment horizontal="center"/>
      <protection locked="0"/>
    </xf>
    <xf numFmtId="9" fontId="42" fillId="0" borderId="37" xfId="1" applyFont="1" applyFill="1" applyBorder="1" applyAlignment="1" applyProtection="1">
      <alignment horizontal="center" vertical="center" wrapText="1"/>
    </xf>
    <xf numFmtId="9" fontId="37" fillId="0" borderId="37" xfId="1" applyNumberFormat="1" applyFont="1" applyBorder="1" applyAlignment="1" applyProtection="1">
      <alignment horizontal="center" vertical="center" wrapText="1"/>
    </xf>
    <xf numFmtId="9" fontId="37" fillId="0" borderId="3" xfId="1" applyNumberFormat="1" applyFont="1" applyBorder="1" applyAlignment="1" applyProtection="1">
      <alignment horizontal="center" vertical="center" wrapText="1"/>
    </xf>
    <xf numFmtId="9" fontId="37" fillId="0" borderId="4" xfId="1" applyNumberFormat="1" applyFont="1" applyBorder="1" applyAlignment="1" applyProtection="1">
      <alignment horizontal="center" vertical="center" wrapText="1"/>
    </xf>
    <xf numFmtId="9" fontId="37" fillId="0" borderId="2" xfId="1" applyNumberFormat="1" applyFont="1" applyBorder="1" applyAlignment="1" applyProtection="1">
      <alignment horizontal="center" vertical="center" wrapText="1"/>
    </xf>
    <xf numFmtId="9" fontId="37" fillId="0" borderId="52" xfId="1" applyNumberFormat="1" applyFont="1" applyBorder="1" applyAlignment="1" applyProtection="1">
      <alignment horizontal="center" vertical="center" wrapText="1"/>
    </xf>
    <xf numFmtId="0" fontId="25" fillId="16" borderId="40" xfId="0" applyFont="1" applyFill="1" applyBorder="1" applyAlignment="1" applyProtection="1">
      <alignment horizontal="center" vertical="center" wrapText="1"/>
    </xf>
    <xf numFmtId="0" fontId="32" fillId="0" borderId="26" xfId="0" applyFont="1" applyBorder="1" applyAlignment="1" applyProtection="1">
      <alignment horizontal="center"/>
      <protection locked="0"/>
    </xf>
    <xf numFmtId="0" fontId="32" fillId="0" borderId="32" xfId="0" applyFont="1" applyBorder="1" applyAlignment="1" applyProtection="1">
      <alignment horizontal="center"/>
      <protection locked="0"/>
    </xf>
    <xf numFmtId="0" fontId="26" fillId="9" borderId="13" xfId="0" applyFont="1" applyFill="1" applyBorder="1" applyAlignment="1" applyProtection="1">
      <alignment horizontal="center" vertical="center"/>
      <protection locked="0"/>
    </xf>
    <xf numFmtId="0" fontId="26" fillId="9" borderId="14" xfId="0" applyFont="1" applyFill="1" applyBorder="1" applyAlignment="1" applyProtection="1">
      <alignment horizontal="center" vertical="center"/>
      <protection locked="0"/>
    </xf>
    <xf numFmtId="0" fontId="26" fillId="9" borderId="15" xfId="0" applyFont="1" applyFill="1" applyBorder="1" applyAlignment="1" applyProtection="1">
      <alignment horizontal="center" vertical="center"/>
      <protection locked="0"/>
    </xf>
    <xf numFmtId="0" fontId="32" fillId="9" borderId="39" xfId="0" applyFont="1" applyFill="1" applyBorder="1" applyAlignment="1" applyProtection="1">
      <alignment horizontal="center"/>
      <protection locked="0"/>
    </xf>
    <xf numFmtId="0" fontId="32" fillId="9" borderId="25" xfId="0" applyFont="1" applyFill="1" applyBorder="1" applyAlignment="1" applyProtection="1">
      <alignment horizontal="center"/>
      <protection locked="0"/>
    </xf>
    <xf numFmtId="0" fontId="32" fillId="9" borderId="24" xfId="0" applyFont="1" applyFill="1" applyBorder="1" applyAlignment="1" applyProtection="1">
      <alignment horizontal="center"/>
      <protection locked="0"/>
    </xf>
    <xf numFmtId="0" fontId="39" fillId="16" borderId="54" xfId="0" applyFont="1" applyFill="1" applyBorder="1" applyAlignment="1" applyProtection="1">
      <alignment horizontal="center" vertical="center" wrapText="1"/>
      <protection locked="0"/>
    </xf>
    <xf numFmtId="9" fontId="37" fillId="0" borderId="2" xfId="1" applyFont="1" applyBorder="1" applyAlignment="1" applyProtection="1">
      <alignment horizontal="center" vertical="center" wrapText="1"/>
      <protection locked="0"/>
    </xf>
    <xf numFmtId="0" fontId="41" fillId="0" borderId="52" xfId="0" applyFont="1" applyFill="1" applyBorder="1" applyAlignment="1" applyProtection="1">
      <alignment horizontal="center" vertical="center" wrapText="1"/>
      <protection locked="0"/>
    </xf>
    <xf numFmtId="0" fontId="39" fillId="9" borderId="39" xfId="0" applyFont="1" applyFill="1" applyBorder="1" applyAlignment="1" applyProtection="1">
      <alignment horizontal="left" vertical="center" wrapText="1"/>
      <protection locked="0"/>
    </xf>
    <xf numFmtId="0" fontId="39" fillId="9" borderId="25" xfId="0" applyFont="1" applyFill="1" applyBorder="1" applyAlignment="1" applyProtection="1">
      <alignment horizontal="left" vertical="center" wrapText="1"/>
      <protection locked="0"/>
    </xf>
    <xf numFmtId="0" fontId="39" fillId="9" borderId="62" xfId="0" applyFont="1" applyFill="1" applyBorder="1" applyAlignment="1" applyProtection="1">
      <alignment horizontal="left" vertical="center" wrapText="1"/>
      <protection locked="0"/>
    </xf>
    <xf numFmtId="9" fontId="37" fillId="0" borderId="4" xfId="1" applyFont="1" applyBorder="1" applyAlignment="1" applyProtection="1">
      <alignment horizontal="center" vertical="center" wrapText="1"/>
      <protection locked="0"/>
    </xf>
    <xf numFmtId="0" fontId="43" fillId="9" borderId="23" xfId="0" applyFont="1" applyFill="1" applyBorder="1" applyAlignment="1" applyProtection="1">
      <alignment horizontal="center"/>
      <protection locked="0"/>
    </xf>
    <xf numFmtId="0" fontId="43" fillId="9" borderId="25" xfId="0" applyFont="1" applyFill="1" applyBorder="1" applyAlignment="1" applyProtection="1">
      <alignment horizontal="center"/>
      <protection locked="0"/>
    </xf>
    <xf numFmtId="0" fontId="43" fillId="9" borderId="24" xfId="0" applyFont="1" applyFill="1" applyBorder="1" applyAlignment="1" applyProtection="1">
      <alignment horizontal="center"/>
      <protection locked="0"/>
    </xf>
    <xf numFmtId="0" fontId="5" fillId="0" borderId="7" xfId="0" applyFont="1" applyBorder="1" applyAlignment="1">
      <alignment horizontal="center" vertical="center"/>
    </xf>
    <xf numFmtId="0" fontId="5" fillId="0" borderId="26" xfId="0" applyFont="1" applyBorder="1" applyAlignment="1">
      <alignment horizontal="center" vertical="center"/>
    </xf>
    <xf numFmtId="0" fontId="5" fillId="0" borderId="21"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 xfId="0" applyFont="1" applyBorder="1" applyAlignment="1">
      <alignment horizontal="center"/>
    </xf>
    <xf numFmtId="0" fontId="5" fillId="2" borderId="27" xfId="0" applyFont="1" applyFill="1" applyBorder="1" applyAlignment="1">
      <alignment horizontal="center"/>
    </xf>
    <xf numFmtId="0" fontId="5" fillId="2" borderId="28" xfId="0" applyFont="1" applyFill="1" applyBorder="1" applyAlignment="1">
      <alignment horizontal="center"/>
    </xf>
    <xf numFmtId="0" fontId="5" fillId="2" borderId="29" xfId="0" applyFont="1" applyFill="1" applyBorder="1" applyAlignment="1">
      <alignment horizontal="center"/>
    </xf>
    <xf numFmtId="0" fontId="5" fillId="2" borderId="18" xfId="0" applyFont="1" applyFill="1" applyBorder="1" applyAlignment="1">
      <alignment horizontal="center"/>
    </xf>
    <xf numFmtId="0" fontId="5" fillId="2" borderId="19" xfId="0" applyFont="1" applyFill="1" applyBorder="1" applyAlignment="1">
      <alignment horizontal="center"/>
    </xf>
    <xf numFmtId="9" fontId="6" fillId="0" borderId="2" xfId="1" applyFont="1" applyFill="1" applyBorder="1" applyAlignment="1">
      <alignment horizontal="center" vertical="center" wrapText="1"/>
    </xf>
    <xf numFmtId="9" fontId="6" fillId="0" borderId="3" xfId="1" applyFont="1" applyFill="1" applyBorder="1" applyAlignment="1">
      <alignment horizontal="center" vertical="center" wrapText="1"/>
    </xf>
    <xf numFmtId="9" fontId="6" fillId="0" borderId="4" xfId="1" applyFont="1" applyFill="1" applyBorder="1" applyAlignment="1">
      <alignment horizontal="center" vertical="center" wrapText="1"/>
    </xf>
    <xf numFmtId="9" fontId="4" fillId="0" borderId="2" xfId="1" applyNumberFormat="1" applyFont="1" applyBorder="1" applyAlignment="1">
      <alignment horizontal="center" vertical="center" wrapText="1"/>
    </xf>
    <xf numFmtId="0" fontId="4" fillId="0" borderId="3" xfId="1" applyNumberFormat="1" applyFont="1" applyBorder="1" applyAlignment="1">
      <alignment horizontal="center" vertical="center" wrapText="1"/>
    </xf>
    <xf numFmtId="0" fontId="4" fillId="0" borderId="4" xfId="1" applyNumberFormat="1" applyFont="1" applyBorder="1" applyAlignment="1">
      <alignment horizontal="center" vertical="center" wrapText="1"/>
    </xf>
    <xf numFmtId="9" fontId="4" fillId="0" borderId="2" xfId="1" applyFont="1" applyBorder="1" applyAlignment="1">
      <alignment horizontal="center" vertical="center" wrapText="1"/>
    </xf>
    <xf numFmtId="9" fontId="4" fillId="0" borderId="3" xfId="1" applyFont="1" applyBorder="1" applyAlignment="1">
      <alignment horizontal="center" vertical="center" wrapText="1"/>
    </xf>
    <xf numFmtId="9" fontId="4" fillId="0" borderId="4" xfId="1"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9" fontId="4" fillId="0" borderId="2"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0" fontId="4" fillId="0" borderId="23" xfId="0" applyFont="1" applyBorder="1" applyAlignment="1">
      <alignment horizontal="center"/>
    </xf>
    <xf numFmtId="0" fontId="4" fillId="0" borderId="25" xfId="0" applyFont="1" applyBorder="1" applyAlignment="1">
      <alignment horizontal="center"/>
    </xf>
    <xf numFmtId="0" fontId="4" fillId="0" borderId="24" xfId="0" applyFont="1" applyBorder="1" applyAlignment="1">
      <alignment horizontal="center"/>
    </xf>
    <xf numFmtId="0" fontId="5" fillId="2" borderId="17" xfId="0" applyFont="1" applyFill="1" applyBorder="1" applyAlignment="1">
      <alignment horizont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4" fillId="7" borderId="1" xfId="0" applyFont="1" applyFill="1" applyBorder="1" applyAlignment="1">
      <alignment vertical="center" wrapText="1"/>
    </xf>
    <xf numFmtId="0" fontId="10" fillId="5" borderId="43"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10" fillId="5" borderId="40" xfId="0" applyFont="1" applyFill="1" applyBorder="1" applyAlignment="1">
      <alignment horizontal="center" vertical="center" wrapText="1"/>
    </xf>
    <xf numFmtId="0" fontId="10" fillId="5" borderId="42" xfId="0" applyFont="1" applyFill="1" applyBorder="1" applyAlignment="1">
      <alignment horizontal="center" vertical="center" wrapText="1"/>
    </xf>
    <xf numFmtId="0" fontId="10" fillId="5" borderId="35" xfId="0" applyFont="1" applyFill="1" applyBorder="1" applyAlignment="1">
      <alignment horizontal="center" vertical="center" wrapText="1"/>
    </xf>
    <xf numFmtId="0" fontId="10" fillId="5" borderId="44" xfId="0" applyFont="1" applyFill="1" applyBorder="1" applyAlignment="1">
      <alignment horizontal="center" vertical="center" wrapText="1"/>
    </xf>
    <xf numFmtId="0" fontId="11" fillId="3" borderId="17"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10" fillId="5" borderId="17"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19"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21" xfId="0" applyFont="1" applyBorder="1" applyAlignment="1">
      <alignment horizontal="center" vertical="center" wrapText="1"/>
    </xf>
    <xf numFmtId="0" fontId="16" fillId="7" borderId="38" xfId="0" applyFont="1" applyFill="1" applyBorder="1" applyAlignment="1">
      <alignment horizontal="left" vertical="top" wrapText="1"/>
    </xf>
    <xf numFmtId="0" fontId="14" fillId="7" borderId="4" xfId="0" applyFont="1" applyFill="1" applyBorder="1" applyAlignment="1">
      <alignment vertical="center" wrapText="1"/>
    </xf>
    <xf numFmtId="0" fontId="54" fillId="0" borderId="63" xfId="0" applyFont="1" applyBorder="1" applyAlignment="1">
      <alignment vertical="center" wrapText="1"/>
    </xf>
    <xf numFmtId="0" fontId="54" fillId="0" borderId="0" xfId="0" applyFont="1" applyBorder="1" applyAlignment="1">
      <alignment vertical="center" wrapText="1"/>
    </xf>
    <xf numFmtId="0" fontId="32" fillId="0" borderId="1" xfId="0" applyFont="1" applyBorder="1" applyAlignment="1" applyProtection="1">
      <alignment horizontal="left" vertical="center"/>
    </xf>
    <xf numFmtId="0" fontId="59" fillId="16" borderId="35" xfId="0" applyFont="1" applyFill="1" applyBorder="1" applyAlignment="1" applyProtection="1">
      <alignment horizontal="center" vertical="center" wrapText="1"/>
    </xf>
    <xf numFmtId="0" fontId="59" fillId="16" borderId="43" xfId="0" applyFont="1" applyFill="1" applyBorder="1" applyAlignment="1" applyProtection="1">
      <alignment horizontal="center" vertical="center" wrapText="1"/>
    </xf>
    <xf numFmtId="0" fontId="59" fillId="16" borderId="45" xfId="0" applyFont="1" applyFill="1" applyBorder="1" applyAlignment="1" applyProtection="1">
      <alignment horizontal="center" vertical="center" wrapText="1"/>
    </xf>
    <xf numFmtId="0" fontId="32" fillId="0" borderId="1" xfId="0" applyFont="1" applyBorder="1" applyAlignment="1" applyProtection="1">
      <alignment horizontal="justify" vertical="center" wrapText="1"/>
    </xf>
    <xf numFmtId="0" fontId="55" fillId="0" borderId="63" xfId="0" applyFont="1" applyBorder="1" applyAlignment="1">
      <alignment horizontal="right" vertical="center" wrapText="1"/>
    </xf>
    <xf numFmtId="0" fontId="56" fillId="0" borderId="64" xfId="0" applyFont="1" applyBorder="1" applyAlignment="1">
      <alignment horizontal="right" vertical="center" wrapText="1"/>
    </xf>
    <xf numFmtId="0" fontId="64" fillId="0" borderId="64" xfId="0" applyFont="1" applyBorder="1" applyAlignment="1">
      <alignment horizontal="center" vertical="center" wrapText="1"/>
    </xf>
    <xf numFmtId="0" fontId="60" fillId="14" borderId="63" xfId="0" applyFont="1" applyFill="1" applyBorder="1" applyAlignment="1">
      <alignment horizontal="center" vertical="center" wrapText="1"/>
    </xf>
    <xf numFmtId="0" fontId="32" fillId="0" borderId="1" xfId="0" applyFont="1" applyBorder="1" applyAlignment="1" applyProtection="1">
      <alignment horizontal="left" vertical="center" wrapText="1"/>
    </xf>
    <xf numFmtId="0" fontId="26" fillId="16" borderId="8" xfId="0" applyFont="1" applyFill="1" applyBorder="1" applyAlignment="1" applyProtection="1">
      <alignment horizontal="center" vertical="center" wrapText="1"/>
    </xf>
    <xf numFmtId="0" fontId="26" fillId="16" borderId="9" xfId="0" applyFont="1" applyFill="1" applyBorder="1" applyAlignment="1" applyProtection="1">
      <alignment horizontal="center" vertical="center" wrapText="1"/>
    </xf>
    <xf numFmtId="0" fontId="25" fillId="17" borderId="1" xfId="0" applyFont="1" applyFill="1" applyBorder="1" applyAlignment="1" applyProtection="1">
      <alignment horizontal="center" vertical="center" wrapText="1"/>
    </xf>
    <xf numFmtId="164" fontId="26" fillId="0" borderId="1" xfId="0" applyNumberFormat="1" applyFont="1" applyBorder="1" applyAlignment="1" applyProtection="1">
      <alignment horizontal="center" vertical="center"/>
    </xf>
    <xf numFmtId="0" fontId="32" fillId="0" borderId="1" xfId="0" applyFont="1" applyBorder="1" applyAlignment="1" applyProtection="1">
      <alignment horizontal="center" vertical="center"/>
    </xf>
    <xf numFmtId="0" fontId="28" fillId="17"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47" fillId="0" borderId="1" xfId="0" applyFont="1" applyBorder="1" applyAlignment="1" applyProtection="1">
      <alignment horizontal="center" vertical="center" wrapText="1"/>
    </xf>
    <xf numFmtId="0" fontId="32" fillId="9" borderId="1" xfId="0" applyFont="1" applyFill="1" applyBorder="1" applyAlignment="1" applyProtection="1">
      <alignment horizontal="center" vertical="center"/>
    </xf>
    <xf numFmtId="164" fontId="26" fillId="0" borderId="2" xfId="0" applyNumberFormat="1" applyFont="1" applyBorder="1" applyAlignment="1" applyProtection="1">
      <alignment horizontal="center" vertical="center"/>
    </xf>
    <xf numFmtId="164" fontId="26" fillId="0" borderId="3" xfId="0" applyNumberFormat="1" applyFont="1" applyBorder="1" applyAlignment="1" applyProtection="1">
      <alignment horizontal="center" vertical="center"/>
    </xf>
    <xf numFmtId="164" fontId="26" fillId="0" borderId="4" xfId="0" applyNumberFormat="1" applyFont="1" applyBorder="1" applyAlignment="1" applyProtection="1">
      <alignment horizontal="center" vertical="center"/>
    </xf>
    <xf numFmtId="0" fontId="47" fillId="9" borderId="1" xfId="0" applyFont="1" applyFill="1" applyBorder="1" applyAlignment="1" applyProtection="1">
      <alignment horizontal="center" vertical="center" wrapText="1"/>
    </xf>
    <xf numFmtId="0" fontId="52" fillId="9" borderId="1" xfId="0" applyFont="1" applyFill="1" applyBorder="1" applyAlignment="1" applyProtection="1">
      <alignment horizontal="center" vertical="center"/>
    </xf>
    <xf numFmtId="0" fontId="51" fillId="9" borderId="1" xfId="0" applyFont="1" applyFill="1" applyBorder="1" applyAlignment="1" applyProtection="1">
      <alignment horizontal="center" vertical="center"/>
    </xf>
    <xf numFmtId="9" fontId="45" fillId="0" borderId="2" xfId="0" applyNumberFormat="1" applyFont="1" applyFill="1" applyBorder="1" applyAlignment="1" applyProtection="1">
      <alignment horizontal="center" vertical="center" wrapText="1"/>
    </xf>
    <xf numFmtId="9" fontId="45" fillId="0" borderId="3" xfId="0" applyNumberFormat="1" applyFont="1" applyFill="1" applyBorder="1" applyAlignment="1" applyProtection="1">
      <alignment horizontal="center" vertical="center" wrapText="1"/>
    </xf>
    <xf numFmtId="9" fontId="45" fillId="0" borderId="4" xfId="0" applyNumberFormat="1" applyFont="1" applyFill="1" applyBorder="1" applyAlignment="1" applyProtection="1">
      <alignment horizontal="center" vertical="center" wrapText="1"/>
    </xf>
    <xf numFmtId="0" fontId="54" fillId="0" borderId="63" xfId="0" applyFont="1" applyBorder="1" applyAlignment="1">
      <alignment vertical="top" wrapText="1"/>
    </xf>
    <xf numFmtId="0" fontId="54" fillId="0" borderId="0" xfId="0" applyFont="1" applyBorder="1" applyAlignment="1">
      <alignment vertical="top" wrapText="1"/>
    </xf>
    <xf numFmtId="0" fontId="39" fillId="15" borderId="1" xfId="0" applyFont="1" applyFill="1" applyBorder="1" applyAlignment="1">
      <alignment horizontal="right" vertical="center"/>
    </xf>
    <xf numFmtId="0" fontId="35" fillId="9" borderId="0" xfId="0" applyFont="1" applyFill="1" applyBorder="1" applyAlignment="1">
      <alignment horizontal="center" vertical="center"/>
    </xf>
    <xf numFmtId="9" fontId="35" fillId="17" borderId="1" xfId="1" applyFont="1" applyFill="1" applyBorder="1" applyAlignment="1">
      <alignment horizontal="center" vertical="center"/>
    </xf>
    <xf numFmtId="0" fontId="60" fillId="14" borderId="0" xfId="0" applyFont="1" applyFill="1" applyAlignment="1">
      <alignment horizontal="center" vertical="center" wrapText="1"/>
    </xf>
    <xf numFmtId="0" fontId="39" fillId="9" borderId="20" xfId="0" applyFont="1" applyFill="1" applyBorder="1" applyAlignment="1" applyProtection="1">
      <alignment horizontal="center" vertical="center"/>
      <protection locked="0"/>
    </xf>
    <xf numFmtId="0" fontId="35" fillId="9" borderId="26" xfId="0" applyFont="1" applyFill="1" applyBorder="1" applyAlignment="1">
      <alignment horizontal="center" vertical="center"/>
    </xf>
    <xf numFmtId="0" fontId="35" fillId="9" borderId="32" xfId="0" applyFont="1" applyFill="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20" xfId="0" applyFont="1" applyBorder="1" applyAlignment="1">
      <alignment horizontal="center" vertical="center"/>
    </xf>
    <xf numFmtId="0" fontId="9" fillId="0" borderId="0" xfId="0" applyFont="1" applyAlignment="1">
      <alignment horizontal="center" vertical="center"/>
    </xf>
    <xf numFmtId="0" fontId="9" fillId="0" borderId="2" xfId="0" applyFont="1" applyFill="1" applyBorder="1" applyAlignment="1">
      <alignment horizontal="left" vertical="center"/>
    </xf>
    <xf numFmtId="0" fontId="9" fillId="0" borderId="3" xfId="0" applyFont="1" applyFill="1" applyBorder="1" applyAlignment="1">
      <alignment horizontal="left" vertical="center"/>
    </xf>
    <xf numFmtId="0" fontId="9" fillId="0" borderId="30" xfId="0" applyFont="1" applyBorder="1" applyAlignment="1">
      <alignment horizontal="center" vertical="center"/>
    </xf>
  </cellXfs>
  <cellStyles count="11">
    <cellStyle name="Hipervínculo" xfId="3" builtinId="8" hidden="1"/>
    <cellStyle name="Hipervínculo" xfId="5" builtinId="8" hidden="1"/>
    <cellStyle name="Hipervínculo" xfId="7" builtinId="8" hidden="1"/>
    <cellStyle name="Hipervínculo" xfId="9"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Normal" xfId="0" builtinId="0"/>
    <cellStyle name="Normal 2" xfId="2"/>
    <cellStyle name="Porcentaje" xfId="1"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00"/>
      <color rgb="FF0000CC"/>
      <color rgb="FF2CD2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965862</xdr:colOff>
      <xdr:row>2</xdr:row>
      <xdr:rowOff>35718</xdr:rowOff>
    </xdr:from>
    <xdr:to>
      <xdr:col>8</xdr:col>
      <xdr:colOff>1041495</xdr:colOff>
      <xdr:row>6</xdr:row>
      <xdr:rowOff>154781</xdr:rowOff>
    </xdr:to>
    <xdr:pic>
      <xdr:nvPicPr>
        <xdr:cNvPr id="5" name="Imagen 4" descr="logo-01.png">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28112" y="416718"/>
          <a:ext cx="4730977" cy="1000126"/>
        </a:xfrm>
        <a:prstGeom prst="rect">
          <a:avLst/>
        </a:prstGeom>
      </xdr:spPr>
    </xdr:pic>
    <xdr:clientData/>
  </xdr:twoCellAnchor>
  <xdr:twoCellAnchor>
    <xdr:from>
      <xdr:col>1</xdr:col>
      <xdr:colOff>536713</xdr:colOff>
      <xdr:row>0</xdr:row>
      <xdr:rowOff>166688</xdr:rowOff>
    </xdr:from>
    <xdr:to>
      <xdr:col>1</xdr:col>
      <xdr:colOff>1729170</xdr:colOff>
      <xdr:row>6</xdr:row>
      <xdr:rowOff>154782</xdr:rowOff>
    </xdr:to>
    <xdr:pic>
      <xdr:nvPicPr>
        <xdr:cNvPr id="3" name="Imagen 3" descr="logo de la universidad del quindi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026" y="166688"/>
          <a:ext cx="1192457" cy="1250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685269</xdr:colOff>
      <xdr:row>1</xdr:row>
      <xdr:rowOff>85989</xdr:rowOff>
    </xdr:from>
    <xdr:to>
      <xdr:col>2</xdr:col>
      <xdr:colOff>620446</xdr:colOff>
      <xdr:row>3</xdr:row>
      <xdr:rowOff>312964</xdr:rowOff>
    </xdr:to>
    <xdr:pic>
      <xdr:nvPicPr>
        <xdr:cNvPr id="5" name="Imagen 3" descr="logo de la universidad del quindio">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019" y="507810"/>
          <a:ext cx="806034" cy="1247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433916</xdr:colOff>
      <xdr:row>0</xdr:row>
      <xdr:rowOff>31749</xdr:rowOff>
    </xdr:from>
    <xdr:to>
      <xdr:col>2</xdr:col>
      <xdr:colOff>1238249</xdr:colOff>
      <xdr:row>2</xdr:row>
      <xdr:rowOff>289982</xdr:rowOff>
    </xdr:to>
    <xdr:pic>
      <xdr:nvPicPr>
        <xdr:cNvPr id="3" name="Imagen 3" descr="logo de la universidad del quindio">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49" y="582082"/>
          <a:ext cx="804333" cy="9355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128058</xdr:colOff>
      <xdr:row>1</xdr:row>
      <xdr:rowOff>55033</xdr:rowOff>
    </xdr:from>
    <xdr:to>
      <xdr:col>1</xdr:col>
      <xdr:colOff>932391</xdr:colOff>
      <xdr:row>3</xdr:row>
      <xdr:rowOff>294216</xdr:rowOff>
    </xdr:to>
    <xdr:pic>
      <xdr:nvPicPr>
        <xdr:cNvPr id="2" name="Imagen 3" descr="logo de la universidad del quindio">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0483" y="293158"/>
          <a:ext cx="804333" cy="867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0"/>
  <sheetViews>
    <sheetView topLeftCell="A7" zoomScale="70" zoomScaleNormal="70" zoomScalePageLayoutView="70" workbookViewId="0">
      <selection activeCell="I16" sqref="I16:I19"/>
    </sheetView>
  </sheetViews>
  <sheetFormatPr baseColWidth="10" defaultColWidth="10.88671875" defaultRowHeight="13.8" x14ac:dyDescent="0.25"/>
  <cols>
    <col min="1" max="1" width="7" style="1" customWidth="1"/>
    <col min="2" max="2" width="16.33203125" style="1" customWidth="1"/>
    <col min="3" max="3" width="41.109375" style="1" customWidth="1"/>
    <col min="4" max="4" width="46" style="1" hidden="1" customWidth="1"/>
    <col min="5" max="5" width="22.88671875" style="1" customWidth="1"/>
    <col min="6" max="6" width="35.44140625" style="1" customWidth="1"/>
    <col min="7" max="7" width="19.109375" style="1" customWidth="1"/>
    <col min="8" max="8" width="31.33203125" style="1" customWidth="1"/>
    <col min="9" max="9" width="30.44140625" style="1" customWidth="1"/>
    <col min="10" max="16384" width="10.88671875" style="1"/>
  </cols>
  <sheetData>
    <row r="2" spans="1:9" x14ac:dyDescent="0.25">
      <c r="B2" s="196" t="s">
        <v>0</v>
      </c>
      <c r="C2" s="196"/>
      <c r="D2" s="196"/>
      <c r="E2" s="196"/>
      <c r="F2" s="196"/>
      <c r="G2" s="196"/>
      <c r="H2" s="196"/>
      <c r="I2" s="196"/>
    </row>
    <row r="3" spans="1:9" x14ac:dyDescent="0.25">
      <c r="B3" s="212" t="s">
        <v>1</v>
      </c>
      <c r="C3" s="212"/>
      <c r="D3" s="212"/>
      <c r="E3" s="212"/>
      <c r="F3" s="212"/>
      <c r="G3" s="212"/>
      <c r="H3" s="212"/>
      <c r="I3" s="212"/>
    </row>
    <row r="4" spans="1:9" x14ac:dyDescent="0.25">
      <c r="C4" s="2" t="s">
        <v>2</v>
      </c>
      <c r="D4" s="3" t="s">
        <v>3</v>
      </c>
      <c r="E4" s="20"/>
    </row>
    <row r="5" spans="1:9" x14ac:dyDescent="0.25">
      <c r="C5" s="2" t="s">
        <v>4</v>
      </c>
      <c r="D5" s="3" t="s">
        <v>5</v>
      </c>
      <c r="E5" s="20"/>
    </row>
    <row r="6" spans="1:9" x14ac:dyDescent="0.25">
      <c r="C6" s="4" t="s">
        <v>6</v>
      </c>
      <c r="D6" s="5" t="s">
        <v>7</v>
      </c>
      <c r="E6" s="20"/>
    </row>
    <row r="7" spans="1:9" x14ac:dyDescent="0.25">
      <c r="C7" s="4" t="s">
        <v>8</v>
      </c>
      <c r="D7" s="5" t="s">
        <v>9</v>
      </c>
      <c r="E7" s="20"/>
    </row>
    <row r="8" spans="1:9" x14ac:dyDescent="0.25">
      <c r="C8" s="4" t="s">
        <v>10</v>
      </c>
      <c r="D8" s="6">
        <v>41656</v>
      </c>
      <c r="E8" s="21"/>
    </row>
    <row r="9" spans="1:9" x14ac:dyDescent="0.25">
      <c r="C9" s="206" t="s">
        <v>11</v>
      </c>
      <c r="D9" s="5" t="s">
        <v>12</v>
      </c>
      <c r="E9" s="20"/>
      <c r="F9" s="7"/>
      <c r="I9" s="8"/>
    </row>
    <row r="10" spans="1:9" x14ac:dyDescent="0.25">
      <c r="C10" s="206"/>
      <c r="D10" s="5" t="s">
        <v>13</v>
      </c>
      <c r="E10" s="20"/>
    </row>
    <row r="12" spans="1:9" x14ac:dyDescent="0.25">
      <c r="A12" s="207" t="s">
        <v>14</v>
      </c>
      <c r="B12" s="208"/>
      <c r="C12" s="208"/>
      <c r="D12" s="208"/>
      <c r="E12" s="208"/>
      <c r="F12" s="208"/>
      <c r="G12" s="208"/>
      <c r="H12" s="208"/>
      <c r="I12" s="209"/>
    </row>
    <row r="13" spans="1:9" x14ac:dyDescent="0.25">
      <c r="A13" s="207" t="s">
        <v>15</v>
      </c>
      <c r="B13" s="208"/>
      <c r="C13" s="208"/>
      <c r="D13" s="208"/>
      <c r="E13" s="208"/>
      <c r="F13" s="208"/>
      <c r="G13" s="208"/>
      <c r="H13" s="208"/>
      <c r="I13" s="209"/>
    </row>
    <row r="14" spans="1:9" x14ac:dyDescent="0.25">
      <c r="A14" s="213"/>
      <c r="B14" s="214"/>
      <c r="C14" s="214"/>
      <c r="D14" s="214"/>
      <c r="E14" s="214"/>
      <c r="F14" s="214"/>
      <c r="G14" s="215"/>
      <c r="H14" s="204" t="s">
        <v>16</v>
      </c>
      <c r="I14" s="205"/>
    </row>
    <row r="15" spans="1:9" ht="27.6" x14ac:dyDescent="0.25">
      <c r="A15" s="55" t="s">
        <v>17</v>
      </c>
      <c r="B15" s="22" t="s">
        <v>18</v>
      </c>
      <c r="C15" s="35" t="s">
        <v>19</v>
      </c>
      <c r="D15" s="22" t="s">
        <v>20</v>
      </c>
      <c r="E15" s="55" t="s">
        <v>21</v>
      </c>
      <c r="F15" s="55" t="s">
        <v>22</v>
      </c>
      <c r="G15" s="49" t="s">
        <v>23</v>
      </c>
      <c r="H15" s="55" t="s">
        <v>24</v>
      </c>
      <c r="I15" s="55" t="s">
        <v>25</v>
      </c>
    </row>
    <row r="16" spans="1:9" ht="27.6" x14ac:dyDescent="0.25">
      <c r="A16" s="210" t="s">
        <v>26</v>
      </c>
      <c r="B16" s="211">
        <v>0.3</v>
      </c>
      <c r="C16" s="203" t="s">
        <v>27</v>
      </c>
      <c r="D16" s="10" t="s">
        <v>28</v>
      </c>
      <c r="E16" s="197">
        <v>4</v>
      </c>
      <c r="F16" s="197" t="s">
        <v>29</v>
      </c>
      <c r="G16" s="203" t="s">
        <v>30</v>
      </c>
      <c r="H16" s="197"/>
      <c r="I16" s="219"/>
    </row>
    <row r="17" spans="1:9" ht="56.25" customHeight="1" x14ac:dyDescent="0.25">
      <c r="A17" s="210"/>
      <c r="B17" s="210"/>
      <c r="C17" s="203"/>
      <c r="D17" s="11" t="s">
        <v>31</v>
      </c>
      <c r="E17" s="198"/>
      <c r="F17" s="198"/>
      <c r="G17" s="203"/>
      <c r="H17" s="198"/>
      <c r="I17" s="219"/>
    </row>
    <row r="18" spans="1:9" ht="25.5" customHeight="1" x14ac:dyDescent="0.25">
      <c r="A18" s="210"/>
      <c r="B18" s="210"/>
      <c r="C18" s="203"/>
      <c r="D18" s="11" t="s">
        <v>32</v>
      </c>
      <c r="E18" s="198"/>
      <c r="F18" s="198"/>
      <c r="G18" s="203"/>
      <c r="H18" s="198"/>
      <c r="I18" s="219"/>
    </row>
    <row r="19" spans="1:9" ht="49.5" customHeight="1" x14ac:dyDescent="0.25">
      <c r="A19" s="210"/>
      <c r="B19" s="210"/>
      <c r="C19" s="203"/>
      <c r="D19" s="11" t="s">
        <v>33</v>
      </c>
      <c r="E19" s="199"/>
      <c r="F19" s="199"/>
      <c r="G19" s="203"/>
      <c r="H19" s="199"/>
      <c r="I19" s="219"/>
    </row>
    <row r="20" spans="1:9" ht="82.5" customHeight="1" x14ac:dyDescent="0.25">
      <c r="A20" s="216" t="s">
        <v>34</v>
      </c>
      <c r="B20" s="200">
        <v>0.3</v>
      </c>
      <c r="C20" s="197" t="s">
        <v>35</v>
      </c>
      <c r="D20" s="11" t="s">
        <v>36</v>
      </c>
      <c r="E20" s="197">
        <v>20</v>
      </c>
      <c r="F20" s="197" t="s">
        <v>37</v>
      </c>
      <c r="G20" s="54" t="s">
        <v>38</v>
      </c>
      <c r="H20" s="197"/>
      <c r="I20" s="220"/>
    </row>
    <row r="21" spans="1:9" ht="68.25" customHeight="1" x14ac:dyDescent="0.25">
      <c r="A21" s="217"/>
      <c r="B21" s="201"/>
      <c r="C21" s="198"/>
      <c r="D21" s="11" t="s">
        <v>39</v>
      </c>
      <c r="E21" s="198"/>
      <c r="F21" s="198"/>
      <c r="G21" s="54" t="s">
        <v>40</v>
      </c>
      <c r="H21" s="198"/>
      <c r="I21" s="221"/>
    </row>
    <row r="22" spans="1:9" ht="66" customHeight="1" x14ac:dyDescent="0.25">
      <c r="A22" s="218"/>
      <c r="B22" s="202"/>
      <c r="C22" s="199"/>
      <c r="D22" s="11" t="s">
        <v>41</v>
      </c>
      <c r="E22" s="199"/>
      <c r="F22" s="199"/>
      <c r="G22" s="54" t="s">
        <v>42</v>
      </c>
      <c r="H22" s="199"/>
      <c r="I22" s="222"/>
    </row>
    <row r="23" spans="1:9" ht="97.5" customHeight="1" x14ac:dyDescent="0.25">
      <c r="A23" s="216" t="s">
        <v>43</v>
      </c>
      <c r="B23" s="200">
        <v>0.4</v>
      </c>
      <c r="C23" s="197" t="s">
        <v>44</v>
      </c>
      <c r="D23" s="11" t="s">
        <v>45</v>
      </c>
      <c r="E23" s="197">
        <v>15</v>
      </c>
      <c r="F23" s="197" t="s">
        <v>29</v>
      </c>
      <c r="G23" s="197" t="s">
        <v>42</v>
      </c>
      <c r="H23" s="197"/>
      <c r="I23" s="220"/>
    </row>
    <row r="24" spans="1:9" ht="55.5" customHeight="1" x14ac:dyDescent="0.25">
      <c r="A24" s="217"/>
      <c r="B24" s="201"/>
      <c r="C24" s="198"/>
      <c r="D24" s="11" t="s">
        <v>46</v>
      </c>
      <c r="E24" s="198"/>
      <c r="F24" s="198"/>
      <c r="G24" s="198"/>
      <c r="H24" s="198"/>
      <c r="I24" s="221"/>
    </row>
    <row r="25" spans="1:9" ht="55.5" customHeight="1" x14ac:dyDescent="0.25">
      <c r="A25" s="218"/>
      <c r="B25" s="202"/>
      <c r="C25" s="199"/>
      <c r="D25" s="11" t="s">
        <v>47</v>
      </c>
      <c r="E25" s="199"/>
      <c r="F25" s="199"/>
      <c r="G25" s="199"/>
      <c r="H25" s="199"/>
      <c r="I25" s="222"/>
    </row>
    <row r="26" spans="1:9" x14ac:dyDescent="0.25">
      <c r="A26" s="55" t="s">
        <v>48</v>
      </c>
      <c r="B26" s="12">
        <f>SUM(B16:B25)</f>
        <v>1</v>
      </c>
      <c r="C26" s="5"/>
      <c r="D26" s="5"/>
      <c r="E26" s="5"/>
      <c r="F26" s="11"/>
      <c r="G26" s="5"/>
      <c r="H26" s="5"/>
      <c r="I26" s="5"/>
    </row>
    <row r="27" spans="1:9" ht="4.5" customHeight="1" thickBot="1" x14ac:dyDescent="0.3">
      <c r="A27" s="13"/>
    </row>
    <row r="28" spans="1:9" ht="27" customHeight="1" x14ac:dyDescent="0.25">
      <c r="A28" s="13"/>
      <c r="C28" s="225"/>
      <c r="D28" s="226"/>
      <c r="E28" s="60"/>
      <c r="F28" s="228"/>
      <c r="G28" s="229"/>
      <c r="H28" s="24"/>
    </row>
    <row r="29" spans="1:9" ht="14.4" thickBot="1" x14ac:dyDescent="0.3">
      <c r="A29" s="13"/>
      <c r="C29" s="223" t="s">
        <v>49</v>
      </c>
      <c r="D29" s="224"/>
      <c r="E29" s="59"/>
      <c r="F29" s="224" t="s">
        <v>50</v>
      </c>
      <c r="G29" s="227"/>
      <c r="H29" s="25"/>
    </row>
    <row r="30" spans="1:9" x14ac:dyDescent="0.25">
      <c r="A30" s="13"/>
    </row>
  </sheetData>
  <mergeCells count="34">
    <mergeCell ref="C29:D29"/>
    <mergeCell ref="C28:D28"/>
    <mergeCell ref="F29:G29"/>
    <mergeCell ref="F28:G28"/>
    <mergeCell ref="H23:H25"/>
    <mergeCell ref="E16:E19"/>
    <mergeCell ref="E20:E22"/>
    <mergeCell ref="E23:E25"/>
    <mergeCell ref="G23:G25"/>
    <mergeCell ref="I16:I19"/>
    <mergeCell ref="H20:H22"/>
    <mergeCell ref="I20:I22"/>
    <mergeCell ref="I23:I25"/>
    <mergeCell ref="B23:B25"/>
    <mergeCell ref="A23:A25"/>
    <mergeCell ref="C23:C25"/>
    <mergeCell ref="F20:F22"/>
    <mergeCell ref="F23:F25"/>
    <mergeCell ref="B2:I2"/>
    <mergeCell ref="C20:C22"/>
    <mergeCell ref="B20:B22"/>
    <mergeCell ref="C16:C19"/>
    <mergeCell ref="H14:I14"/>
    <mergeCell ref="H16:H19"/>
    <mergeCell ref="C9:C10"/>
    <mergeCell ref="A12:I12"/>
    <mergeCell ref="A13:I13"/>
    <mergeCell ref="A16:A19"/>
    <mergeCell ref="B16:B19"/>
    <mergeCell ref="F16:F19"/>
    <mergeCell ref="G16:G19"/>
    <mergeCell ref="B3:I3"/>
    <mergeCell ref="A14:G14"/>
    <mergeCell ref="A20:A22"/>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5"/>
  <sheetViews>
    <sheetView zoomScale="80" zoomScaleNormal="80" zoomScaleSheetLayoutView="80" workbookViewId="0">
      <selection activeCell="B9" sqref="B9:I9"/>
    </sheetView>
  </sheetViews>
  <sheetFormatPr baseColWidth="10" defaultColWidth="10.88671875" defaultRowHeight="15" x14ac:dyDescent="0.3"/>
  <cols>
    <col min="1" max="1" width="3.33203125" style="76" customWidth="1"/>
    <col min="2" max="2" width="38.33203125" style="76" customWidth="1"/>
    <col min="3" max="3" width="15.33203125" style="76" bestFit="1" customWidth="1"/>
    <col min="4" max="8" width="10.88671875" style="76"/>
    <col min="9" max="9" width="17.88671875" style="76" customWidth="1"/>
    <col min="10" max="10" width="3.109375" style="76" customWidth="1"/>
    <col min="11" max="11" width="3.44140625" style="76" customWidth="1"/>
    <col min="12" max="12" width="38.44140625" style="76" customWidth="1"/>
    <col min="13" max="13" width="15.33203125" style="76" customWidth="1"/>
    <col min="14" max="16" width="10.88671875" style="76"/>
    <col min="17" max="17" width="11.5546875" style="76" customWidth="1"/>
    <col min="18" max="19" width="10.88671875" style="76"/>
    <col min="20" max="20" width="17.88671875" style="76" customWidth="1"/>
    <col min="21" max="21" width="3.33203125" style="76" customWidth="1"/>
    <col min="22" max="16384" width="10.88671875" style="76"/>
  </cols>
  <sheetData>
    <row r="1" spans="1:21" x14ac:dyDescent="0.3">
      <c r="A1" s="75"/>
      <c r="B1" s="75"/>
      <c r="C1" s="75"/>
      <c r="D1" s="75"/>
      <c r="E1" s="75"/>
      <c r="F1" s="75"/>
      <c r="G1" s="75"/>
      <c r="H1" s="75"/>
      <c r="I1" s="75"/>
      <c r="J1" s="75"/>
      <c r="K1" s="75"/>
      <c r="L1" s="75"/>
      <c r="M1" s="75"/>
      <c r="N1" s="75"/>
      <c r="O1" s="75"/>
      <c r="P1" s="75"/>
      <c r="Q1" s="75"/>
      <c r="R1" s="75"/>
      <c r="S1" s="75"/>
      <c r="T1" s="75"/>
    </row>
    <row r="2" spans="1:21" x14ac:dyDescent="0.3">
      <c r="A2" s="75"/>
      <c r="B2" s="75"/>
      <c r="C2" s="75"/>
      <c r="D2" s="75"/>
      <c r="E2" s="75"/>
      <c r="F2" s="75"/>
      <c r="G2" s="75"/>
      <c r="H2" s="75"/>
      <c r="I2" s="75"/>
      <c r="J2" s="75"/>
      <c r="K2" s="75"/>
      <c r="L2" s="75"/>
      <c r="M2" s="75"/>
      <c r="N2" s="75"/>
      <c r="O2" s="75"/>
      <c r="P2" s="75"/>
      <c r="Q2" s="75"/>
      <c r="R2" s="75"/>
      <c r="S2" s="75"/>
      <c r="T2" s="75"/>
    </row>
    <row r="3" spans="1:21" x14ac:dyDescent="0.3">
      <c r="A3" s="75"/>
      <c r="B3" s="75"/>
      <c r="C3" s="75"/>
      <c r="D3" s="75"/>
      <c r="E3" s="75"/>
      <c r="F3" s="75"/>
      <c r="G3" s="75"/>
      <c r="H3" s="75"/>
      <c r="I3" s="75"/>
      <c r="J3" s="75"/>
      <c r="K3" s="75"/>
      <c r="L3" s="75"/>
      <c r="M3" s="75"/>
      <c r="N3" s="75"/>
      <c r="O3" s="75"/>
      <c r="P3" s="75"/>
      <c r="Q3" s="75"/>
      <c r="R3" s="75"/>
      <c r="S3" s="75"/>
      <c r="T3" s="75"/>
    </row>
    <row r="4" spans="1:21" ht="24.75" customHeight="1" x14ac:dyDescent="0.3">
      <c r="A4" s="77"/>
      <c r="B4" s="75"/>
      <c r="C4" s="75"/>
      <c r="D4" s="75"/>
      <c r="E4" s="75"/>
      <c r="F4" s="75"/>
      <c r="G4" s="75"/>
      <c r="H4" s="75"/>
      <c r="I4" s="75"/>
      <c r="J4" s="75"/>
      <c r="K4" s="75"/>
      <c r="L4" s="230" t="s">
        <v>190</v>
      </c>
      <c r="M4" s="230"/>
      <c r="N4" s="230"/>
      <c r="O4" s="230"/>
      <c r="P4" s="230"/>
      <c r="Q4" s="230"/>
      <c r="R4" s="230"/>
      <c r="S4" s="230"/>
      <c r="T4" s="230"/>
      <c r="U4" s="78"/>
    </row>
    <row r="5" spans="1:21" x14ac:dyDescent="0.3">
      <c r="A5" s="78"/>
      <c r="B5" s="75"/>
      <c r="C5" s="75"/>
      <c r="D5" s="75"/>
      <c r="E5" s="75"/>
      <c r="F5" s="75"/>
      <c r="G5" s="75"/>
      <c r="H5" s="75"/>
      <c r="I5" s="75"/>
      <c r="J5" s="75"/>
      <c r="K5" s="75"/>
      <c r="L5" s="75"/>
      <c r="M5" s="75"/>
      <c r="N5" s="75"/>
      <c r="O5" s="75"/>
      <c r="P5" s="75"/>
      <c r="Q5" s="75"/>
      <c r="R5" s="75"/>
      <c r="S5" s="75"/>
      <c r="T5" s="75"/>
      <c r="U5" s="78"/>
    </row>
    <row r="6" spans="1:21" x14ac:dyDescent="0.3">
      <c r="A6" s="78"/>
      <c r="B6" s="75"/>
      <c r="C6" s="75"/>
      <c r="D6" s="75"/>
      <c r="E6" s="75"/>
      <c r="F6" s="75"/>
      <c r="G6" s="75"/>
      <c r="H6" s="75"/>
      <c r="I6" s="75"/>
      <c r="J6" s="75"/>
      <c r="K6" s="75"/>
      <c r="L6" s="75"/>
      <c r="M6" s="75"/>
      <c r="N6" s="75"/>
      <c r="O6" s="75"/>
      <c r="P6" s="75"/>
      <c r="Q6" s="75"/>
      <c r="R6" s="75"/>
      <c r="S6" s="75"/>
      <c r="T6" s="75"/>
      <c r="U6" s="78"/>
    </row>
    <row r="7" spans="1:21" ht="15.6" thickBot="1" x14ac:dyDescent="0.35">
      <c r="A7" s="78"/>
      <c r="B7" s="75"/>
      <c r="C7" s="75"/>
      <c r="D7" s="75"/>
      <c r="E7" s="75"/>
      <c r="F7" s="75"/>
      <c r="G7" s="75"/>
      <c r="H7" s="75"/>
      <c r="I7" s="75"/>
      <c r="J7" s="75"/>
      <c r="K7" s="75"/>
      <c r="L7" s="75"/>
      <c r="M7" s="75"/>
      <c r="N7" s="75"/>
      <c r="O7" s="75"/>
      <c r="P7" s="75"/>
      <c r="Q7" s="75"/>
      <c r="R7" s="75"/>
      <c r="S7" s="75"/>
      <c r="T7" s="75"/>
      <c r="U7" s="78"/>
    </row>
    <row r="8" spans="1:21" x14ac:dyDescent="0.3">
      <c r="A8" s="78"/>
      <c r="B8" s="75"/>
      <c r="C8" s="75"/>
      <c r="D8" s="75"/>
      <c r="E8" s="75"/>
      <c r="F8" s="75"/>
      <c r="G8" s="75"/>
      <c r="H8" s="75"/>
      <c r="I8" s="75"/>
      <c r="J8" s="75"/>
      <c r="K8" s="75"/>
      <c r="L8" s="231" t="s">
        <v>221</v>
      </c>
      <c r="M8" s="232"/>
      <c r="N8" s="232"/>
      <c r="O8" s="232"/>
      <c r="P8" s="232"/>
      <c r="Q8" s="232"/>
      <c r="R8" s="232"/>
      <c r="S8" s="232"/>
      <c r="T8" s="233"/>
      <c r="U8" s="78"/>
    </row>
    <row r="9" spans="1:21" ht="66.900000000000006" customHeight="1" x14ac:dyDescent="0.3">
      <c r="A9" s="78"/>
      <c r="B9" s="279" t="s">
        <v>222</v>
      </c>
      <c r="C9" s="279"/>
      <c r="D9" s="279"/>
      <c r="E9" s="279"/>
      <c r="F9" s="279"/>
      <c r="G9" s="279"/>
      <c r="H9" s="279"/>
      <c r="I9" s="279"/>
      <c r="J9" s="65"/>
      <c r="K9" s="75"/>
      <c r="L9" s="234"/>
      <c r="M9" s="235"/>
      <c r="N9" s="235"/>
      <c r="O9" s="235"/>
      <c r="P9" s="235"/>
      <c r="Q9" s="235"/>
      <c r="R9" s="235"/>
      <c r="S9" s="235"/>
      <c r="T9" s="236"/>
      <c r="U9" s="78"/>
    </row>
    <row r="10" spans="1:21" ht="35.25" customHeight="1" thickBot="1" x14ac:dyDescent="0.35">
      <c r="A10" s="78"/>
      <c r="B10" s="65"/>
      <c r="C10" s="65"/>
      <c r="D10" s="65"/>
      <c r="E10" s="65"/>
      <c r="F10" s="65"/>
      <c r="G10" s="65"/>
      <c r="H10" s="65"/>
      <c r="I10" s="65"/>
      <c r="J10" s="65"/>
      <c r="K10" s="75"/>
      <c r="L10" s="234"/>
      <c r="M10" s="235"/>
      <c r="N10" s="235"/>
      <c r="O10" s="235"/>
      <c r="P10" s="235"/>
      <c r="Q10" s="235"/>
      <c r="R10" s="235"/>
      <c r="S10" s="235"/>
      <c r="T10" s="236"/>
      <c r="U10" s="78"/>
    </row>
    <row r="11" spans="1:21" ht="32.25" customHeight="1" thickBot="1" x14ac:dyDescent="0.35">
      <c r="A11" s="78"/>
      <c r="B11" s="280" t="s">
        <v>209</v>
      </c>
      <c r="C11" s="280"/>
      <c r="D11" s="280"/>
      <c r="E11" s="280"/>
      <c r="F11" s="280"/>
      <c r="G11" s="280"/>
      <c r="H11" s="280"/>
      <c r="I11" s="280"/>
      <c r="J11" s="79"/>
      <c r="K11" s="75"/>
      <c r="L11" s="80"/>
      <c r="M11" s="252" t="s">
        <v>193</v>
      </c>
      <c r="N11" s="253"/>
      <c r="O11" s="253"/>
      <c r="P11" s="254"/>
      <c r="Q11" s="68" t="s">
        <v>194</v>
      </c>
      <c r="R11" s="81"/>
      <c r="S11" s="81"/>
      <c r="T11" s="82"/>
      <c r="U11" s="78"/>
    </row>
    <row r="12" spans="1:21" ht="44.25" customHeight="1" thickBot="1" x14ac:dyDescent="0.35">
      <c r="A12" s="78"/>
      <c r="B12" s="75"/>
      <c r="C12" s="75"/>
      <c r="D12" s="83"/>
      <c r="E12" s="75"/>
      <c r="F12" s="75"/>
      <c r="G12" s="83"/>
      <c r="H12" s="75"/>
      <c r="I12" s="75"/>
      <c r="J12" s="75"/>
      <c r="K12" s="75"/>
      <c r="L12" s="80"/>
      <c r="M12" s="249" t="s">
        <v>235</v>
      </c>
      <c r="N12" s="250"/>
      <c r="O12" s="250"/>
      <c r="P12" s="251"/>
      <c r="Q12" s="71">
        <v>5</v>
      </c>
      <c r="R12" s="81"/>
      <c r="S12" s="81"/>
      <c r="T12" s="82"/>
      <c r="U12" s="78"/>
    </row>
    <row r="13" spans="1:21" ht="26.25" customHeight="1" x14ac:dyDescent="0.3">
      <c r="A13" s="78"/>
      <c r="B13" s="230" t="s">
        <v>187</v>
      </c>
      <c r="C13" s="230"/>
      <c r="D13" s="230"/>
      <c r="E13" s="230"/>
      <c r="F13" s="230"/>
      <c r="G13" s="230"/>
      <c r="H13" s="230"/>
      <c r="I13" s="230"/>
      <c r="J13" s="66"/>
      <c r="K13" s="75"/>
      <c r="L13" s="80"/>
      <c r="M13" s="237" t="s">
        <v>236</v>
      </c>
      <c r="N13" s="238"/>
      <c r="O13" s="238"/>
      <c r="P13" s="239"/>
      <c r="Q13" s="255">
        <v>4</v>
      </c>
      <c r="R13" s="81"/>
      <c r="S13" s="81"/>
      <c r="T13" s="82"/>
      <c r="U13" s="78"/>
    </row>
    <row r="14" spans="1:21" ht="15.6" thickBot="1" x14ac:dyDescent="0.35">
      <c r="A14" s="78"/>
      <c r="B14" s="75"/>
      <c r="C14" s="75"/>
      <c r="D14" s="75"/>
      <c r="E14" s="75"/>
      <c r="F14" s="75"/>
      <c r="G14" s="75"/>
      <c r="H14" s="75"/>
      <c r="I14" s="75"/>
      <c r="J14" s="75"/>
      <c r="K14" s="75"/>
      <c r="L14" s="80"/>
      <c r="M14" s="272"/>
      <c r="N14" s="273"/>
      <c r="O14" s="273"/>
      <c r="P14" s="274"/>
      <c r="Q14" s="256"/>
      <c r="R14" s="81"/>
      <c r="S14" s="81"/>
      <c r="T14" s="82"/>
      <c r="U14" s="78"/>
    </row>
    <row r="15" spans="1:21" ht="47.25" customHeight="1" thickBot="1" x14ac:dyDescent="0.35">
      <c r="A15" s="78"/>
      <c r="B15" s="68" t="s">
        <v>186</v>
      </c>
      <c r="C15" s="249" t="s">
        <v>218</v>
      </c>
      <c r="D15" s="250"/>
      <c r="E15" s="250"/>
      <c r="F15" s="250"/>
      <c r="G15" s="250"/>
      <c r="H15" s="250"/>
      <c r="I15" s="251"/>
      <c r="J15" s="67"/>
      <c r="K15" s="75"/>
      <c r="L15" s="80"/>
      <c r="M15" s="237" t="s">
        <v>118</v>
      </c>
      <c r="N15" s="238"/>
      <c r="O15" s="238"/>
      <c r="P15" s="239"/>
      <c r="Q15" s="255">
        <v>3</v>
      </c>
      <c r="R15" s="81"/>
      <c r="S15" s="81"/>
      <c r="T15" s="82"/>
      <c r="U15" s="78"/>
    </row>
    <row r="16" spans="1:21" ht="24.75" customHeight="1" thickBot="1" x14ac:dyDescent="0.35">
      <c r="A16" s="78"/>
      <c r="B16" s="246" t="s">
        <v>219</v>
      </c>
      <c r="C16" s="237" t="s">
        <v>262</v>
      </c>
      <c r="D16" s="238"/>
      <c r="E16" s="238"/>
      <c r="F16" s="238"/>
      <c r="G16" s="238"/>
      <c r="H16" s="238"/>
      <c r="I16" s="239"/>
      <c r="J16" s="67"/>
      <c r="K16" s="75"/>
      <c r="L16" s="80"/>
      <c r="M16" s="243"/>
      <c r="N16" s="244"/>
      <c r="O16" s="244"/>
      <c r="P16" s="245"/>
      <c r="Q16" s="256"/>
      <c r="R16" s="81"/>
      <c r="S16" s="81"/>
      <c r="T16" s="82"/>
      <c r="U16" s="78"/>
    </row>
    <row r="17" spans="1:21" ht="31.5" customHeight="1" thickBot="1" x14ac:dyDescent="0.35">
      <c r="A17" s="78"/>
      <c r="B17" s="247"/>
      <c r="C17" s="240"/>
      <c r="D17" s="241"/>
      <c r="E17" s="241"/>
      <c r="F17" s="241"/>
      <c r="G17" s="241"/>
      <c r="H17" s="241"/>
      <c r="I17" s="242"/>
      <c r="J17" s="67"/>
      <c r="K17" s="75"/>
      <c r="L17" s="80"/>
      <c r="M17" s="249" t="s">
        <v>237</v>
      </c>
      <c r="N17" s="250"/>
      <c r="O17" s="250"/>
      <c r="P17" s="251"/>
      <c r="Q17" s="71">
        <v>2</v>
      </c>
      <c r="R17" s="81"/>
      <c r="S17" s="81"/>
      <c r="T17" s="82"/>
      <c r="U17" s="78"/>
    </row>
    <row r="18" spans="1:21" ht="44.25" customHeight="1" thickBot="1" x14ac:dyDescent="0.35">
      <c r="A18" s="78"/>
      <c r="B18" s="248"/>
      <c r="C18" s="243"/>
      <c r="D18" s="244"/>
      <c r="E18" s="244"/>
      <c r="F18" s="244"/>
      <c r="G18" s="244"/>
      <c r="H18" s="244"/>
      <c r="I18" s="245"/>
      <c r="J18" s="67"/>
      <c r="K18" s="75"/>
      <c r="L18" s="84"/>
      <c r="M18" s="249" t="s">
        <v>195</v>
      </c>
      <c r="N18" s="250"/>
      <c r="O18" s="250"/>
      <c r="P18" s="251"/>
      <c r="Q18" s="71">
        <v>1</v>
      </c>
      <c r="R18" s="72"/>
      <c r="S18" s="72"/>
      <c r="T18" s="73"/>
      <c r="U18" s="78"/>
    </row>
    <row r="19" spans="1:21" ht="54.75" customHeight="1" thickBot="1" x14ac:dyDescent="0.35">
      <c r="A19" s="78"/>
      <c r="B19" s="69" t="s">
        <v>183</v>
      </c>
      <c r="C19" s="249" t="s">
        <v>263</v>
      </c>
      <c r="D19" s="250"/>
      <c r="E19" s="250"/>
      <c r="F19" s="250"/>
      <c r="G19" s="250"/>
      <c r="H19" s="250"/>
      <c r="I19" s="251"/>
      <c r="J19" s="67"/>
      <c r="K19" s="75"/>
      <c r="L19" s="275" t="s">
        <v>238</v>
      </c>
      <c r="M19" s="276"/>
      <c r="N19" s="276"/>
      <c r="O19" s="276"/>
      <c r="P19" s="276"/>
      <c r="Q19" s="276"/>
      <c r="R19" s="276"/>
      <c r="S19" s="276"/>
      <c r="T19" s="277"/>
      <c r="U19" s="78"/>
    </row>
    <row r="20" spans="1:21" x14ac:dyDescent="0.3">
      <c r="A20" s="78"/>
      <c r="B20" s="246" t="s">
        <v>188</v>
      </c>
      <c r="C20" s="237" t="s">
        <v>223</v>
      </c>
      <c r="D20" s="238"/>
      <c r="E20" s="238"/>
      <c r="F20" s="238"/>
      <c r="G20" s="238"/>
      <c r="H20" s="238"/>
      <c r="I20" s="239"/>
      <c r="J20" s="67"/>
      <c r="K20" s="75"/>
      <c r="L20" s="269" t="s">
        <v>198</v>
      </c>
      <c r="M20" s="260" t="s">
        <v>239</v>
      </c>
      <c r="N20" s="261"/>
      <c r="O20" s="261"/>
      <c r="P20" s="261"/>
      <c r="Q20" s="261"/>
      <c r="R20" s="261"/>
      <c r="S20" s="261"/>
      <c r="T20" s="262"/>
      <c r="U20" s="78"/>
    </row>
    <row r="21" spans="1:21" ht="15.6" thickBot="1" x14ac:dyDescent="0.35">
      <c r="A21" s="78"/>
      <c r="B21" s="248"/>
      <c r="C21" s="243"/>
      <c r="D21" s="244"/>
      <c r="E21" s="244"/>
      <c r="F21" s="244"/>
      <c r="G21" s="244"/>
      <c r="H21" s="244"/>
      <c r="I21" s="245"/>
      <c r="J21" s="67"/>
      <c r="K21" s="75"/>
      <c r="L21" s="270"/>
      <c r="M21" s="263"/>
      <c r="N21" s="264"/>
      <c r="O21" s="264"/>
      <c r="P21" s="264"/>
      <c r="Q21" s="264"/>
      <c r="R21" s="264"/>
      <c r="S21" s="264"/>
      <c r="T21" s="265"/>
      <c r="U21" s="78"/>
    </row>
    <row r="22" spans="1:21" ht="18.75" customHeight="1" x14ac:dyDescent="0.3">
      <c r="A22" s="78"/>
      <c r="B22" s="246" t="s">
        <v>98</v>
      </c>
      <c r="C22" s="237" t="s">
        <v>224</v>
      </c>
      <c r="D22" s="238"/>
      <c r="E22" s="238"/>
      <c r="F22" s="238"/>
      <c r="G22" s="238"/>
      <c r="H22" s="238"/>
      <c r="I22" s="239"/>
      <c r="J22" s="67"/>
      <c r="K22" s="75"/>
      <c r="L22" s="269" t="s">
        <v>199</v>
      </c>
      <c r="M22" s="260" t="s">
        <v>240</v>
      </c>
      <c r="N22" s="261"/>
      <c r="O22" s="261"/>
      <c r="P22" s="261"/>
      <c r="Q22" s="261"/>
      <c r="R22" s="261"/>
      <c r="S22" s="261"/>
      <c r="T22" s="262"/>
      <c r="U22" s="78"/>
    </row>
    <row r="23" spans="1:21" ht="21.75" customHeight="1" x14ac:dyDescent="0.3">
      <c r="A23" s="78"/>
      <c r="B23" s="247"/>
      <c r="C23" s="240"/>
      <c r="D23" s="241"/>
      <c r="E23" s="241"/>
      <c r="F23" s="241"/>
      <c r="G23" s="241"/>
      <c r="H23" s="241"/>
      <c r="I23" s="242"/>
      <c r="J23" s="67"/>
      <c r="K23" s="75"/>
      <c r="L23" s="270"/>
      <c r="M23" s="263"/>
      <c r="N23" s="264"/>
      <c r="O23" s="264"/>
      <c r="P23" s="264"/>
      <c r="Q23" s="264"/>
      <c r="R23" s="264"/>
      <c r="S23" s="264"/>
      <c r="T23" s="265"/>
      <c r="U23" s="78"/>
    </row>
    <row r="24" spans="1:21" ht="30.75" customHeight="1" thickBot="1" x14ac:dyDescent="0.35">
      <c r="A24" s="78"/>
      <c r="B24" s="248"/>
      <c r="C24" s="243"/>
      <c r="D24" s="244"/>
      <c r="E24" s="244"/>
      <c r="F24" s="244"/>
      <c r="G24" s="244"/>
      <c r="H24" s="244"/>
      <c r="I24" s="245"/>
      <c r="J24" s="67"/>
      <c r="K24" s="75"/>
      <c r="L24" s="74" t="s">
        <v>121</v>
      </c>
      <c r="M24" s="257" t="s">
        <v>266</v>
      </c>
      <c r="N24" s="258"/>
      <c r="O24" s="258"/>
      <c r="P24" s="258"/>
      <c r="Q24" s="258"/>
      <c r="R24" s="258"/>
      <c r="S24" s="258"/>
      <c r="T24" s="259"/>
      <c r="U24" s="78"/>
    </row>
    <row r="25" spans="1:21" x14ac:dyDescent="0.3">
      <c r="A25" s="78"/>
      <c r="B25" s="246" t="s">
        <v>220</v>
      </c>
      <c r="C25" s="237" t="s">
        <v>264</v>
      </c>
      <c r="D25" s="238"/>
      <c r="E25" s="238"/>
      <c r="F25" s="238"/>
      <c r="G25" s="238"/>
      <c r="H25" s="238"/>
      <c r="I25" s="239"/>
      <c r="J25" s="67"/>
      <c r="K25" s="75"/>
      <c r="L25" s="269" t="s">
        <v>200</v>
      </c>
      <c r="M25" s="260" t="s">
        <v>241</v>
      </c>
      <c r="N25" s="261"/>
      <c r="O25" s="261"/>
      <c r="P25" s="261"/>
      <c r="Q25" s="261"/>
      <c r="R25" s="261"/>
      <c r="S25" s="261"/>
      <c r="T25" s="262"/>
      <c r="U25" s="78"/>
    </row>
    <row r="26" spans="1:21" ht="30" customHeight="1" x14ac:dyDescent="0.3">
      <c r="A26" s="78"/>
      <c r="B26" s="247"/>
      <c r="C26" s="240"/>
      <c r="D26" s="241"/>
      <c r="E26" s="241"/>
      <c r="F26" s="241"/>
      <c r="G26" s="241"/>
      <c r="H26" s="241"/>
      <c r="I26" s="242"/>
      <c r="J26" s="67"/>
      <c r="K26" s="75"/>
      <c r="L26" s="270"/>
      <c r="M26" s="263"/>
      <c r="N26" s="264"/>
      <c r="O26" s="264"/>
      <c r="P26" s="264"/>
      <c r="Q26" s="264"/>
      <c r="R26" s="264"/>
      <c r="S26" s="264"/>
      <c r="T26" s="265"/>
      <c r="U26" s="78"/>
    </row>
    <row r="27" spans="1:21" x14ac:dyDescent="0.3">
      <c r="A27" s="78"/>
      <c r="B27" s="247"/>
      <c r="C27" s="240"/>
      <c r="D27" s="241"/>
      <c r="E27" s="241"/>
      <c r="F27" s="241"/>
      <c r="G27" s="241"/>
      <c r="H27" s="241"/>
      <c r="I27" s="242"/>
      <c r="J27" s="67"/>
      <c r="K27" s="75"/>
      <c r="L27" s="269" t="s">
        <v>201</v>
      </c>
      <c r="M27" s="260" t="s">
        <v>267</v>
      </c>
      <c r="N27" s="261"/>
      <c r="O27" s="261"/>
      <c r="P27" s="261"/>
      <c r="Q27" s="261"/>
      <c r="R27" s="261"/>
      <c r="S27" s="261"/>
      <c r="T27" s="262"/>
      <c r="U27" s="78"/>
    </row>
    <row r="28" spans="1:21" ht="15.6" thickBot="1" x14ac:dyDescent="0.35">
      <c r="A28" s="78"/>
      <c r="B28" s="247"/>
      <c r="C28" s="240"/>
      <c r="D28" s="241"/>
      <c r="E28" s="241"/>
      <c r="F28" s="241"/>
      <c r="G28" s="241"/>
      <c r="H28" s="241"/>
      <c r="I28" s="242"/>
      <c r="J28" s="67"/>
      <c r="K28" s="75"/>
      <c r="L28" s="271"/>
      <c r="M28" s="266"/>
      <c r="N28" s="267"/>
      <c r="O28" s="267"/>
      <c r="P28" s="267"/>
      <c r="Q28" s="267"/>
      <c r="R28" s="267"/>
      <c r="S28" s="267"/>
      <c r="T28" s="268"/>
      <c r="U28" s="78"/>
    </row>
    <row r="29" spans="1:21" ht="45.75" customHeight="1" thickBot="1" x14ac:dyDescent="0.35">
      <c r="A29" s="78"/>
      <c r="B29" s="70" t="s">
        <v>279</v>
      </c>
      <c r="C29" s="249" t="s">
        <v>225</v>
      </c>
      <c r="D29" s="250"/>
      <c r="E29" s="250"/>
      <c r="F29" s="250"/>
      <c r="G29" s="250"/>
      <c r="H29" s="250"/>
      <c r="I29" s="251"/>
      <c r="J29" s="67"/>
      <c r="K29" s="75"/>
      <c r="L29" s="78"/>
      <c r="M29" s="78"/>
      <c r="N29" s="78"/>
      <c r="O29" s="78"/>
      <c r="P29" s="78"/>
      <c r="Q29" s="78"/>
      <c r="R29" s="78"/>
      <c r="S29" s="78"/>
      <c r="T29" s="78"/>
      <c r="U29" s="78"/>
    </row>
    <row r="30" spans="1:21" ht="60.75" customHeight="1" thickBot="1" x14ac:dyDescent="0.35">
      <c r="A30" s="78"/>
      <c r="B30" s="85" t="s">
        <v>228</v>
      </c>
      <c r="C30" s="237" t="s">
        <v>226</v>
      </c>
      <c r="D30" s="238"/>
      <c r="E30" s="238"/>
      <c r="F30" s="238"/>
      <c r="G30" s="238"/>
      <c r="H30" s="238"/>
      <c r="I30" s="239"/>
      <c r="J30" s="67"/>
      <c r="K30" s="75"/>
      <c r="L30" s="78"/>
      <c r="M30" s="78"/>
      <c r="N30" s="78"/>
      <c r="O30" s="78"/>
      <c r="P30" s="78"/>
      <c r="Q30" s="78"/>
      <c r="R30" s="78"/>
      <c r="S30" s="78"/>
      <c r="T30" s="78"/>
      <c r="U30" s="78"/>
    </row>
    <row r="31" spans="1:21" ht="46.5" customHeight="1" thickBot="1" x14ac:dyDescent="0.35">
      <c r="A31" s="78"/>
      <c r="B31" s="85" t="s">
        <v>189</v>
      </c>
      <c r="C31" s="237" t="s">
        <v>227</v>
      </c>
      <c r="D31" s="238"/>
      <c r="E31" s="238"/>
      <c r="F31" s="238"/>
      <c r="G31" s="238"/>
      <c r="H31" s="238"/>
      <c r="I31" s="239"/>
      <c r="J31" s="67"/>
      <c r="K31" s="78"/>
      <c r="L31" s="78"/>
      <c r="M31" s="78"/>
      <c r="N31" s="78"/>
      <c r="O31" s="78"/>
      <c r="P31" s="78"/>
      <c r="Q31" s="78"/>
      <c r="R31" s="78"/>
      <c r="S31" s="78"/>
      <c r="T31" s="78"/>
      <c r="U31" s="78"/>
    </row>
    <row r="32" spans="1:21" ht="47.25" customHeight="1" thickBot="1" x14ac:dyDescent="0.35">
      <c r="A32" s="78"/>
      <c r="B32" s="70" t="s">
        <v>229</v>
      </c>
      <c r="C32" s="249" t="s">
        <v>265</v>
      </c>
      <c r="D32" s="250"/>
      <c r="E32" s="250"/>
      <c r="F32" s="250"/>
      <c r="G32" s="250"/>
      <c r="H32" s="250"/>
      <c r="I32" s="251"/>
      <c r="J32" s="67"/>
      <c r="K32" s="78"/>
      <c r="L32" s="78"/>
      <c r="M32" s="78"/>
      <c r="N32" s="78"/>
      <c r="O32" s="78"/>
      <c r="P32" s="78"/>
      <c r="Q32" s="78"/>
      <c r="R32" s="78"/>
      <c r="S32" s="78"/>
      <c r="T32" s="78"/>
      <c r="U32" s="78"/>
    </row>
    <row r="33" spans="1:21" ht="57.75" customHeight="1" thickBot="1" x14ac:dyDescent="0.35">
      <c r="A33" s="78"/>
      <c r="B33" s="85" t="s">
        <v>230</v>
      </c>
      <c r="C33" s="237" t="s">
        <v>231</v>
      </c>
      <c r="D33" s="238"/>
      <c r="E33" s="238"/>
      <c r="F33" s="238"/>
      <c r="G33" s="238"/>
      <c r="H33" s="238"/>
      <c r="I33" s="239"/>
      <c r="J33" s="67"/>
      <c r="K33" s="78"/>
      <c r="L33" s="78"/>
      <c r="M33" s="78"/>
      <c r="N33" s="78"/>
      <c r="O33" s="78"/>
      <c r="P33" s="78"/>
      <c r="Q33" s="78"/>
      <c r="R33" s="78"/>
      <c r="S33" s="78"/>
      <c r="T33" s="78"/>
      <c r="U33" s="78"/>
    </row>
    <row r="34" spans="1:21" ht="34.5" customHeight="1" thickBot="1" x14ac:dyDescent="0.35">
      <c r="A34" s="78"/>
      <c r="B34" s="70" t="s">
        <v>191</v>
      </c>
      <c r="C34" s="249" t="s">
        <v>232</v>
      </c>
      <c r="D34" s="250"/>
      <c r="E34" s="250"/>
      <c r="F34" s="250"/>
      <c r="G34" s="250"/>
      <c r="H34" s="250"/>
      <c r="I34" s="251"/>
      <c r="J34" s="67"/>
      <c r="K34" s="78"/>
      <c r="L34" s="78"/>
      <c r="M34" s="78"/>
      <c r="N34" s="78"/>
      <c r="O34" s="78"/>
      <c r="P34" s="78"/>
      <c r="Q34" s="78"/>
      <c r="R34" s="78"/>
      <c r="S34" s="78"/>
      <c r="U34" s="78"/>
    </row>
    <row r="35" spans="1:21" ht="30.75" customHeight="1" thickBot="1" x14ac:dyDescent="0.35">
      <c r="A35" s="78"/>
      <c r="B35" s="69" t="s">
        <v>192</v>
      </c>
      <c r="C35" s="249" t="s">
        <v>233</v>
      </c>
      <c r="D35" s="250"/>
      <c r="E35" s="250"/>
      <c r="F35" s="250"/>
      <c r="G35" s="250"/>
      <c r="H35" s="250"/>
      <c r="I35" s="251"/>
      <c r="J35" s="67"/>
      <c r="K35" s="78"/>
      <c r="L35" s="78"/>
      <c r="M35" s="78"/>
      <c r="N35" s="78"/>
      <c r="O35" s="78"/>
      <c r="P35" s="78"/>
      <c r="Q35" s="78"/>
      <c r="R35" s="78"/>
      <c r="S35" s="78"/>
      <c r="T35" s="78"/>
      <c r="U35" s="78"/>
    </row>
    <row r="36" spans="1:21" ht="63" customHeight="1" thickBot="1" x14ac:dyDescent="0.35">
      <c r="A36" s="78"/>
      <c r="B36" s="70" t="s">
        <v>53</v>
      </c>
      <c r="C36" s="249" t="s">
        <v>234</v>
      </c>
      <c r="D36" s="250"/>
      <c r="E36" s="250"/>
      <c r="F36" s="250"/>
      <c r="G36" s="250"/>
      <c r="H36" s="250"/>
      <c r="I36" s="251"/>
      <c r="J36" s="67"/>
      <c r="K36" s="78"/>
      <c r="L36" s="78"/>
      <c r="M36" s="78"/>
      <c r="N36" s="78"/>
      <c r="O36" s="78"/>
      <c r="P36" s="78"/>
      <c r="Q36" s="78"/>
      <c r="R36" s="78"/>
      <c r="S36" s="78"/>
      <c r="T36" s="78"/>
      <c r="U36" s="78"/>
    </row>
    <row r="37" spans="1:21" ht="36.75" customHeight="1" x14ac:dyDescent="0.3">
      <c r="A37" s="278" t="s">
        <v>242</v>
      </c>
      <c r="B37" s="278"/>
      <c r="C37" s="278"/>
      <c r="D37" s="278"/>
      <c r="E37" s="278"/>
      <c r="F37" s="278"/>
      <c r="G37" s="278"/>
      <c r="H37" s="278"/>
      <c r="I37" s="278"/>
      <c r="J37" s="78"/>
      <c r="K37" s="78"/>
      <c r="L37" s="78"/>
      <c r="M37" s="78"/>
      <c r="N37" s="78"/>
      <c r="O37" s="78"/>
      <c r="P37" s="78"/>
      <c r="Q37" s="78"/>
      <c r="R37" s="78"/>
      <c r="S37" s="78"/>
      <c r="T37" s="78"/>
      <c r="U37" s="78"/>
    </row>
    <row r="38" spans="1:21" ht="15" customHeight="1" x14ac:dyDescent="0.3">
      <c r="A38" s="78"/>
      <c r="B38" s="78"/>
      <c r="C38" s="78"/>
      <c r="D38" s="78"/>
      <c r="E38" s="78"/>
      <c r="F38" s="78"/>
      <c r="G38" s="78"/>
      <c r="H38" s="78"/>
      <c r="I38" s="78"/>
      <c r="J38" s="78"/>
      <c r="K38" s="78"/>
      <c r="U38" s="78"/>
    </row>
    <row r="39" spans="1:21" ht="15" customHeight="1" x14ac:dyDescent="0.3">
      <c r="A39" s="78"/>
      <c r="B39" s="78"/>
      <c r="C39" s="78"/>
      <c r="D39" s="78"/>
      <c r="E39" s="78"/>
      <c r="F39" s="78"/>
      <c r="G39" s="78"/>
      <c r="H39" s="78"/>
      <c r="I39" s="78"/>
      <c r="J39" s="78"/>
      <c r="K39" s="78"/>
      <c r="U39" s="78"/>
    </row>
    <row r="40" spans="1:21" ht="15" customHeight="1" x14ac:dyDescent="0.3">
      <c r="A40" s="78"/>
      <c r="B40" s="78"/>
      <c r="C40" s="78"/>
      <c r="D40" s="78"/>
      <c r="E40" s="78"/>
      <c r="F40" s="78"/>
      <c r="G40" s="78"/>
      <c r="H40" s="78"/>
      <c r="I40" s="78"/>
      <c r="J40" s="78"/>
      <c r="K40" s="78"/>
      <c r="U40" s="78"/>
    </row>
    <row r="41" spans="1:21" ht="15" customHeight="1" x14ac:dyDescent="0.3">
      <c r="A41" s="78"/>
      <c r="B41" s="78"/>
      <c r="C41" s="78"/>
      <c r="D41" s="78"/>
      <c r="E41" s="78"/>
      <c r="F41" s="78"/>
      <c r="G41" s="78"/>
      <c r="H41" s="78"/>
      <c r="I41" s="78"/>
      <c r="J41" s="78"/>
    </row>
    <row r="42" spans="1:21" ht="15" customHeight="1" x14ac:dyDescent="0.3">
      <c r="A42" s="78"/>
      <c r="B42" s="78"/>
      <c r="C42" s="78"/>
      <c r="D42" s="78"/>
      <c r="E42" s="78"/>
      <c r="F42" s="78"/>
      <c r="G42" s="78"/>
      <c r="H42" s="78"/>
      <c r="I42" s="78"/>
      <c r="J42" s="78"/>
    </row>
    <row r="43" spans="1:21" ht="15" customHeight="1" x14ac:dyDescent="0.3">
      <c r="A43" s="78"/>
      <c r="B43" s="78"/>
      <c r="C43" s="78"/>
      <c r="D43" s="78"/>
      <c r="E43" s="78"/>
      <c r="F43" s="78"/>
      <c r="G43" s="78"/>
      <c r="H43" s="78"/>
      <c r="I43" s="78"/>
      <c r="J43" s="78"/>
    </row>
    <row r="44" spans="1:21" ht="15" customHeight="1" x14ac:dyDescent="0.3">
      <c r="A44" s="78"/>
      <c r="B44" s="78"/>
      <c r="C44" s="78"/>
      <c r="D44" s="78"/>
      <c r="E44" s="78"/>
      <c r="F44" s="78"/>
      <c r="G44" s="78"/>
      <c r="H44" s="78"/>
      <c r="I44" s="78"/>
      <c r="J44" s="78"/>
    </row>
    <row r="45" spans="1:21" ht="15" customHeight="1" x14ac:dyDescent="0.3"/>
    <row r="46" spans="1:21" ht="15" customHeight="1" x14ac:dyDescent="0.3"/>
    <row r="47" spans="1:21" ht="15" customHeight="1" x14ac:dyDescent="0.3"/>
    <row r="48" spans="1:21" ht="15" customHeight="1" x14ac:dyDescent="0.3"/>
    <row r="49" ht="15" customHeight="1" x14ac:dyDescent="0.3"/>
    <row r="50" ht="15" customHeight="1" x14ac:dyDescent="0.3"/>
    <row r="51" ht="15" customHeight="1" x14ac:dyDescent="0.3"/>
    <row r="52" ht="15" customHeight="1" x14ac:dyDescent="0.3"/>
    <row r="53" ht="15" customHeight="1" x14ac:dyDescent="0.3"/>
    <row r="54" ht="15" customHeight="1" x14ac:dyDescent="0.3"/>
    <row r="55" ht="15" customHeight="1" x14ac:dyDescent="0.3"/>
    <row r="56" ht="15" customHeight="1" x14ac:dyDescent="0.3"/>
    <row r="57" ht="15" customHeight="1" x14ac:dyDescent="0.3"/>
    <row r="58" ht="15" customHeight="1" x14ac:dyDescent="0.3"/>
    <row r="59" ht="15" customHeight="1" x14ac:dyDescent="0.3"/>
    <row r="60" ht="15" customHeight="1" x14ac:dyDescent="0.3"/>
    <row r="61" ht="15" customHeight="1" x14ac:dyDescent="0.3"/>
    <row r="62" ht="15" customHeight="1" x14ac:dyDescent="0.3"/>
    <row r="63" ht="15" customHeight="1" x14ac:dyDescent="0.3"/>
    <row r="64" ht="15" customHeight="1" x14ac:dyDescent="0.3"/>
    <row r="65" ht="15" customHeight="1" x14ac:dyDescent="0.3"/>
    <row r="66" ht="15" customHeight="1" x14ac:dyDescent="0.3"/>
    <row r="67" ht="15" customHeight="1" x14ac:dyDescent="0.3"/>
    <row r="68" ht="15" customHeight="1" x14ac:dyDescent="0.3"/>
    <row r="69" ht="15" customHeight="1" x14ac:dyDescent="0.3"/>
    <row r="70" ht="15" customHeight="1" x14ac:dyDescent="0.3"/>
    <row r="71" ht="15" customHeight="1" x14ac:dyDescent="0.3"/>
    <row r="72" ht="15" customHeight="1" x14ac:dyDescent="0.3"/>
    <row r="73" ht="15" customHeight="1" x14ac:dyDescent="0.3"/>
    <row r="74" ht="15" customHeight="1" x14ac:dyDescent="0.3"/>
    <row r="75" ht="15" customHeight="1" x14ac:dyDescent="0.3"/>
    <row r="76" ht="15" customHeight="1" x14ac:dyDescent="0.3"/>
    <row r="77" ht="15" customHeight="1" x14ac:dyDescent="0.3"/>
    <row r="78" ht="15" customHeight="1" x14ac:dyDescent="0.3"/>
    <row r="79" ht="15" customHeight="1" x14ac:dyDescent="0.3"/>
    <row r="80"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row r="87" ht="15" customHeight="1" x14ac:dyDescent="0.3"/>
    <row r="88" ht="15" customHeight="1" x14ac:dyDescent="0.3"/>
    <row r="89" ht="15" customHeight="1" x14ac:dyDescent="0.3"/>
    <row r="90" ht="15" customHeight="1" x14ac:dyDescent="0.3"/>
    <row r="91" ht="15" customHeight="1" x14ac:dyDescent="0.3"/>
    <row r="92" ht="15" customHeight="1" x14ac:dyDescent="0.3"/>
    <row r="93" ht="15" customHeight="1" x14ac:dyDescent="0.3"/>
    <row r="94" ht="15" customHeight="1" x14ac:dyDescent="0.3"/>
    <row r="95" ht="15" customHeight="1" x14ac:dyDescent="0.3"/>
    <row r="96" ht="15" customHeight="1" x14ac:dyDescent="0.3"/>
    <row r="97" ht="15" customHeight="1" x14ac:dyDescent="0.3"/>
    <row r="98" ht="15" customHeight="1" x14ac:dyDescent="0.3"/>
    <row r="99" ht="15" customHeight="1" x14ac:dyDescent="0.3"/>
    <row r="100" ht="15" customHeight="1" x14ac:dyDescent="0.3"/>
    <row r="101" ht="15" customHeight="1" x14ac:dyDescent="0.3"/>
    <row r="102" ht="15" customHeight="1" x14ac:dyDescent="0.3"/>
    <row r="103" ht="15" customHeight="1" x14ac:dyDescent="0.3"/>
    <row r="104" ht="15" customHeight="1" x14ac:dyDescent="0.3"/>
    <row r="105" ht="15" customHeight="1" x14ac:dyDescent="0.3"/>
    <row r="106" ht="15" customHeight="1" x14ac:dyDescent="0.3"/>
    <row r="107" ht="15" customHeight="1" x14ac:dyDescent="0.3"/>
    <row r="108" ht="15" customHeight="1" x14ac:dyDescent="0.3"/>
    <row r="109" ht="15" customHeight="1" x14ac:dyDescent="0.3"/>
    <row r="110" ht="15" customHeight="1" x14ac:dyDescent="0.3"/>
    <row r="111" ht="15" customHeight="1" x14ac:dyDescent="0.3"/>
    <row r="112" ht="15" customHeight="1" x14ac:dyDescent="0.3"/>
    <row r="113" ht="15" customHeight="1" x14ac:dyDescent="0.3"/>
    <row r="114" ht="15" customHeight="1" x14ac:dyDescent="0.3"/>
    <row r="115" ht="15" customHeight="1" x14ac:dyDescent="0.3"/>
  </sheetData>
  <mergeCells count="42">
    <mergeCell ref="A37:I37"/>
    <mergeCell ref="C36:I36"/>
    <mergeCell ref="B9:I9"/>
    <mergeCell ref="B11:I11"/>
    <mergeCell ref="C34:I34"/>
    <mergeCell ref="C35:I35"/>
    <mergeCell ref="C32:I32"/>
    <mergeCell ref="C19:I19"/>
    <mergeCell ref="B13:I13"/>
    <mergeCell ref="B25:B28"/>
    <mergeCell ref="C20:I21"/>
    <mergeCell ref="B20:B21"/>
    <mergeCell ref="B22:B24"/>
    <mergeCell ref="C15:I15"/>
    <mergeCell ref="M20:T21"/>
    <mergeCell ref="M22:T23"/>
    <mergeCell ref="M13:P14"/>
    <mergeCell ref="M15:P16"/>
    <mergeCell ref="M17:P17"/>
    <mergeCell ref="M18:P18"/>
    <mergeCell ref="L19:T19"/>
    <mergeCell ref="L20:L21"/>
    <mergeCell ref="L22:L23"/>
    <mergeCell ref="M24:T24"/>
    <mergeCell ref="M25:T26"/>
    <mergeCell ref="M27:T28"/>
    <mergeCell ref="C29:I29"/>
    <mergeCell ref="C33:I33"/>
    <mergeCell ref="C31:I31"/>
    <mergeCell ref="C25:I28"/>
    <mergeCell ref="C30:I30"/>
    <mergeCell ref="C22:I24"/>
    <mergeCell ref="L25:L26"/>
    <mergeCell ref="L27:L28"/>
    <mergeCell ref="L4:T4"/>
    <mergeCell ref="L8:T10"/>
    <mergeCell ref="C16:I18"/>
    <mergeCell ref="B16:B18"/>
    <mergeCell ref="M12:P12"/>
    <mergeCell ref="M11:P11"/>
    <mergeCell ref="Q15:Q16"/>
    <mergeCell ref="Q13:Q14"/>
  </mergeCells>
  <pageMargins left="0.7" right="0.7" top="0.75" bottom="0.75" header="0.3" footer="0.3"/>
  <pageSetup scale="59" orientation="portrait" r:id="rId1"/>
  <colBreaks count="1" manualBreakCount="1">
    <brk id="10" max="1048575" man="1"/>
  </colBreaks>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4"/>
  <sheetViews>
    <sheetView tabSelected="1" topLeftCell="B1" zoomScale="70" zoomScaleNormal="70" zoomScaleSheetLayoutView="50" zoomScalePageLayoutView="50" workbookViewId="0">
      <selection activeCell="B5" sqref="B5:O5"/>
    </sheetView>
  </sheetViews>
  <sheetFormatPr baseColWidth="10" defaultColWidth="10.88671875" defaultRowHeight="17.399999999999999" zeroHeight="1" x14ac:dyDescent="0.3"/>
  <cols>
    <col min="1" max="1" width="4.33203125" style="88" customWidth="1"/>
    <col min="2" max="2" width="13" style="87" bestFit="1" customWidth="1"/>
    <col min="3" max="3" width="18.6640625" style="88" customWidth="1"/>
    <col min="4" max="4" width="19.109375" style="88" customWidth="1"/>
    <col min="5" max="5" width="18.88671875" style="88" customWidth="1"/>
    <col min="6" max="6" width="19" style="88" customWidth="1"/>
    <col min="7" max="7" width="20.44140625" style="88" customWidth="1"/>
    <col min="8" max="8" width="16" style="88" customWidth="1"/>
    <col min="9" max="9" width="17.33203125" style="88" hidden="1" customWidth="1"/>
    <col min="10" max="10" width="23.5546875" style="88" customWidth="1"/>
    <col min="11" max="11" width="26.5546875" style="88" customWidth="1"/>
    <col min="12" max="12" width="31.5546875" style="88" customWidth="1"/>
    <col min="13" max="13" width="28" style="88" customWidth="1"/>
    <col min="14" max="14" width="23.44140625" style="88" customWidth="1"/>
    <col min="15" max="15" width="18.109375" style="88" customWidth="1"/>
    <col min="16" max="16" width="17.5546875" style="89" customWidth="1"/>
    <col min="17" max="17" width="18.44140625" style="88" customWidth="1"/>
    <col min="18" max="18" width="16.5546875" style="88" customWidth="1"/>
    <col min="19" max="19" width="3.6640625" style="88" customWidth="1"/>
    <col min="20" max="20" width="10.88671875" style="88"/>
    <col min="21" max="16384" width="10.88671875" style="182"/>
  </cols>
  <sheetData>
    <row r="1" spans="1:21" ht="32.4" x14ac:dyDescent="0.55000000000000004">
      <c r="A1" s="86"/>
      <c r="B1" s="181"/>
      <c r="C1" s="182"/>
      <c r="D1" s="182"/>
      <c r="E1" s="182"/>
      <c r="F1" s="183"/>
      <c r="G1" s="184"/>
      <c r="H1" s="185"/>
      <c r="I1" s="111"/>
      <c r="J1" s="111"/>
      <c r="K1" s="182"/>
      <c r="L1" s="182"/>
      <c r="M1" s="182"/>
      <c r="N1" s="182"/>
      <c r="O1" s="182"/>
      <c r="P1" s="186"/>
      <c r="Q1" s="182"/>
      <c r="R1" s="182"/>
      <c r="S1" s="86"/>
      <c r="T1" s="86"/>
      <c r="U1" s="86"/>
    </row>
    <row r="2" spans="1:21" ht="44.25" customHeight="1" x14ac:dyDescent="0.25">
      <c r="A2" s="86"/>
      <c r="B2" s="292" t="s">
        <v>284</v>
      </c>
      <c r="C2" s="293"/>
      <c r="D2" s="283" t="s">
        <v>285</v>
      </c>
      <c r="E2" s="284"/>
      <c r="F2" s="284"/>
      <c r="G2" s="284"/>
      <c r="H2" s="284"/>
      <c r="I2" s="284"/>
      <c r="J2" s="284"/>
      <c r="K2" s="284"/>
      <c r="L2" s="284"/>
      <c r="M2" s="284"/>
      <c r="N2" s="284"/>
      <c r="O2" s="285"/>
      <c r="P2" s="186"/>
      <c r="Q2" s="182"/>
      <c r="R2" s="182"/>
      <c r="S2" s="86"/>
      <c r="T2" s="86"/>
      <c r="U2" s="86"/>
    </row>
    <row r="3" spans="1:21" ht="36" customHeight="1" x14ac:dyDescent="0.25">
      <c r="A3" s="86"/>
      <c r="B3" s="294"/>
      <c r="C3" s="295"/>
      <c r="D3" s="286" t="s">
        <v>286</v>
      </c>
      <c r="E3" s="287"/>
      <c r="F3" s="287"/>
      <c r="G3" s="287"/>
      <c r="H3" s="287"/>
      <c r="I3" s="287"/>
      <c r="J3" s="287"/>
      <c r="K3" s="287"/>
      <c r="L3" s="287"/>
      <c r="M3" s="287"/>
      <c r="N3" s="287"/>
      <c r="O3" s="288"/>
      <c r="P3" s="186"/>
      <c r="Q3" s="182"/>
      <c r="R3" s="182"/>
      <c r="S3" s="86"/>
      <c r="T3" s="86"/>
      <c r="U3" s="86"/>
    </row>
    <row r="4" spans="1:21" ht="26.25" customHeight="1" x14ac:dyDescent="0.25">
      <c r="A4" s="86"/>
      <c r="B4" s="296"/>
      <c r="C4" s="297"/>
      <c r="D4" s="282" t="s">
        <v>280</v>
      </c>
      <c r="E4" s="282"/>
      <c r="F4" s="282"/>
      <c r="G4" s="282" t="s">
        <v>283</v>
      </c>
      <c r="H4" s="282"/>
      <c r="I4" s="282"/>
      <c r="J4" s="282"/>
      <c r="K4" s="282"/>
      <c r="L4" s="282" t="s">
        <v>289</v>
      </c>
      <c r="M4" s="282"/>
      <c r="N4" s="282"/>
      <c r="O4" s="282"/>
      <c r="P4" s="186"/>
      <c r="Q4" s="182"/>
      <c r="R4" s="182"/>
      <c r="S4" s="86"/>
      <c r="T4" s="86"/>
      <c r="U4" s="86"/>
    </row>
    <row r="5" spans="1:21" ht="39" customHeight="1" x14ac:dyDescent="0.25">
      <c r="A5" s="86"/>
      <c r="B5" s="289" t="s">
        <v>270</v>
      </c>
      <c r="C5" s="290"/>
      <c r="D5" s="290"/>
      <c r="E5" s="290"/>
      <c r="F5" s="290"/>
      <c r="G5" s="290"/>
      <c r="H5" s="290"/>
      <c r="I5" s="290"/>
      <c r="J5" s="290"/>
      <c r="K5" s="290"/>
      <c r="L5" s="290"/>
      <c r="M5" s="290"/>
      <c r="N5" s="290"/>
      <c r="O5" s="291"/>
      <c r="P5" s="186"/>
      <c r="Q5" s="182"/>
      <c r="R5" s="182"/>
      <c r="S5" s="86"/>
      <c r="T5" s="86"/>
      <c r="U5" s="86"/>
    </row>
    <row r="6" spans="1:21" ht="27" customHeight="1" thickBot="1" x14ac:dyDescent="0.35">
      <c r="A6" s="86"/>
      <c r="B6" s="281"/>
      <c r="C6" s="281"/>
      <c r="D6" s="281"/>
      <c r="E6" s="281"/>
      <c r="F6" s="281"/>
      <c r="G6" s="281"/>
      <c r="H6" s="281"/>
      <c r="I6" s="281"/>
      <c r="J6" s="281"/>
      <c r="K6" s="281"/>
      <c r="L6" s="281"/>
      <c r="M6" s="281"/>
      <c r="N6" s="182"/>
      <c r="O6" s="182"/>
      <c r="P6" s="186"/>
      <c r="Q6" s="182"/>
      <c r="R6" s="182"/>
      <c r="S6" s="86"/>
      <c r="T6" s="86"/>
      <c r="U6" s="86"/>
    </row>
    <row r="7" spans="1:21" ht="35.25" customHeight="1" thickBot="1" x14ac:dyDescent="0.3">
      <c r="A7" s="86"/>
      <c r="B7" s="315" t="s">
        <v>51</v>
      </c>
      <c r="C7" s="316"/>
      <c r="D7" s="316"/>
      <c r="E7" s="316"/>
      <c r="F7" s="316"/>
      <c r="G7" s="316"/>
      <c r="H7" s="317"/>
      <c r="I7" s="156"/>
      <c r="J7" s="157"/>
      <c r="K7" s="309"/>
      <c r="L7" s="309"/>
      <c r="M7" s="309"/>
      <c r="N7" s="309"/>
      <c r="O7" s="309" t="s">
        <v>52</v>
      </c>
      <c r="P7" s="309"/>
      <c r="Q7" s="309"/>
      <c r="R7" s="311"/>
      <c r="S7" s="86"/>
      <c r="T7" s="86"/>
      <c r="U7" s="86"/>
    </row>
    <row r="8" spans="1:21" s="187" customFormat="1" ht="34.5" customHeight="1" thickBot="1" x14ac:dyDescent="0.55000000000000004">
      <c r="A8" s="86"/>
      <c r="B8" s="318" t="s">
        <v>17</v>
      </c>
      <c r="C8" s="319" t="s">
        <v>196</v>
      </c>
      <c r="D8" s="310" t="s">
        <v>243</v>
      </c>
      <c r="E8" s="310" t="s">
        <v>197</v>
      </c>
      <c r="F8" s="310" t="s">
        <v>204</v>
      </c>
      <c r="G8" s="310" t="s">
        <v>98</v>
      </c>
      <c r="H8" s="302" t="s">
        <v>184</v>
      </c>
      <c r="I8" s="303"/>
      <c r="J8" s="304" t="s">
        <v>55</v>
      </c>
      <c r="K8" s="344"/>
      <c r="L8" s="344"/>
      <c r="M8" s="344"/>
      <c r="N8" s="305"/>
      <c r="O8" s="314" t="s">
        <v>57</v>
      </c>
      <c r="P8" s="312" t="s">
        <v>56</v>
      </c>
      <c r="Q8" s="314" t="s">
        <v>53</v>
      </c>
      <c r="R8" s="314"/>
      <c r="S8" s="86"/>
      <c r="T8" s="86"/>
      <c r="U8" s="86"/>
    </row>
    <row r="9" spans="1:21" s="188" customFormat="1" ht="91.5" customHeight="1" thickBot="1" x14ac:dyDescent="0.55000000000000004">
      <c r="A9" s="86"/>
      <c r="B9" s="318"/>
      <c r="C9" s="314"/>
      <c r="D9" s="310"/>
      <c r="E9" s="310"/>
      <c r="F9" s="310"/>
      <c r="G9" s="310"/>
      <c r="H9" s="304"/>
      <c r="I9" s="305"/>
      <c r="J9" s="176" t="s">
        <v>276</v>
      </c>
      <c r="K9" s="176" t="s">
        <v>287</v>
      </c>
      <c r="L9" s="176" t="s">
        <v>288</v>
      </c>
      <c r="M9" s="176" t="s">
        <v>277</v>
      </c>
      <c r="N9" s="176" t="s">
        <v>278</v>
      </c>
      <c r="O9" s="310"/>
      <c r="P9" s="313"/>
      <c r="Q9" s="177" t="s">
        <v>58</v>
      </c>
      <c r="R9" s="177" t="s">
        <v>59</v>
      </c>
      <c r="S9" s="86"/>
      <c r="T9" s="86"/>
      <c r="U9" s="86"/>
    </row>
    <row r="10" spans="1:21" ht="36.75" customHeight="1" x14ac:dyDescent="0.25">
      <c r="A10" s="86"/>
      <c r="B10" s="320">
        <v>1</v>
      </c>
      <c r="C10" s="323"/>
      <c r="D10" s="324"/>
      <c r="E10" s="324"/>
      <c r="F10" s="324"/>
      <c r="G10" s="90"/>
      <c r="H10" s="306"/>
      <c r="I10" s="359"/>
      <c r="J10" s="331"/>
      <c r="K10" s="306"/>
      <c r="L10" s="324"/>
      <c r="M10" s="324"/>
      <c r="N10" s="331"/>
      <c r="O10" s="338">
        <f>SUM(K10+N10)</f>
        <v>0</v>
      </c>
      <c r="P10" s="339">
        <f>H10*O10/100%</f>
        <v>0</v>
      </c>
      <c r="Q10" s="308"/>
      <c r="R10" s="308"/>
      <c r="S10" s="86"/>
      <c r="T10" s="86"/>
      <c r="U10" s="86"/>
    </row>
    <row r="11" spans="1:21" ht="28.5" customHeight="1" x14ac:dyDescent="0.25">
      <c r="A11" s="86"/>
      <c r="B11" s="321"/>
      <c r="C11" s="299"/>
      <c r="D11" s="307"/>
      <c r="E11" s="307"/>
      <c r="F11" s="307"/>
      <c r="G11" s="91"/>
      <c r="H11" s="307"/>
      <c r="I11" s="301"/>
      <c r="J11" s="330"/>
      <c r="K11" s="307"/>
      <c r="L11" s="307"/>
      <c r="M11" s="307"/>
      <c r="N11" s="330"/>
      <c r="O11" s="327"/>
      <c r="P11" s="340"/>
      <c r="Q11" s="330"/>
      <c r="R11" s="330"/>
      <c r="S11" s="86"/>
      <c r="T11" s="86"/>
      <c r="U11" s="86"/>
    </row>
    <row r="12" spans="1:21" ht="28.5" customHeight="1" x14ac:dyDescent="0.25">
      <c r="A12" s="86"/>
      <c r="B12" s="321"/>
      <c r="C12" s="299"/>
      <c r="D12" s="307"/>
      <c r="E12" s="307"/>
      <c r="F12" s="307"/>
      <c r="G12" s="91"/>
      <c r="H12" s="307"/>
      <c r="I12" s="92"/>
      <c r="J12" s="330"/>
      <c r="K12" s="307"/>
      <c r="L12" s="307"/>
      <c r="M12" s="307"/>
      <c r="N12" s="330"/>
      <c r="O12" s="327"/>
      <c r="P12" s="340"/>
      <c r="Q12" s="330"/>
      <c r="R12" s="330"/>
      <c r="S12" s="86"/>
      <c r="T12" s="86"/>
      <c r="U12" s="86"/>
    </row>
    <row r="13" spans="1:21" ht="24.75" customHeight="1" x14ac:dyDescent="0.25">
      <c r="A13" s="86"/>
      <c r="B13" s="321"/>
      <c r="C13" s="299"/>
      <c r="D13" s="307"/>
      <c r="E13" s="307"/>
      <c r="F13" s="307"/>
      <c r="G13" s="91"/>
      <c r="H13" s="307"/>
      <c r="I13" s="92"/>
      <c r="J13" s="330"/>
      <c r="K13" s="307"/>
      <c r="L13" s="307"/>
      <c r="M13" s="307"/>
      <c r="N13" s="330"/>
      <c r="O13" s="327"/>
      <c r="P13" s="340"/>
      <c r="Q13" s="330"/>
      <c r="R13" s="330"/>
      <c r="S13" s="86"/>
      <c r="T13" s="86"/>
      <c r="U13" s="86"/>
    </row>
    <row r="14" spans="1:21" ht="29.25" customHeight="1" x14ac:dyDescent="0.25">
      <c r="A14" s="86"/>
      <c r="B14" s="322"/>
      <c r="C14" s="300"/>
      <c r="D14" s="308"/>
      <c r="E14" s="308"/>
      <c r="F14" s="308"/>
      <c r="G14" s="91"/>
      <c r="H14" s="308"/>
      <c r="I14" s="92"/>
      <c r="J14" s="330"/>
      <c r="K14" s="308"/>
      <c r="L14" s="308"/>
      <c r="M14" s="308"/>
      <c r="N14" s="330"/>
      <c r="O14" s="327"/>
      <c r="P14" s="341"/>
      <c r="Q14" s="330"/>
      <c r="R14" s="330"/>
      <c r="S14" s="86"/>
      <c r="T14" s="86"/>
      <c r="U14" s="86"/>
    </row>
    <row r="15" spans="1:21" ht="37.5" customHeight="1" x14ac:dyDescent="0.25">
      <c r="A15" s="86"/>
      <c r="B15" s="325">
        <v>2</v>
      </c>
      <c r="C15" s="298"/>
      <c r="D15" s="298"/>
      <c r="E15" s="298"/>
      <c r="F15" s="298"/>
      <c r="G15" s="90"/>
      <c r="H15" s="298"/>
      <c r="I15" s="92"/>
      <c r="J15" s="329"/>
      <c r="K15" s="298"/>
      <c r="L15" s="298"/>
      <c r="M15" s="298"/>
      <c r="N15" s="329"/>
      <c r="O15" s="326">
        <f>SUM(K17+N17)</f>
        <v>0</v>
      </c>
      <c r="P15" s="342">
        <f>H17*O15/100%</f>
        <v>0</v>
      </c>
      <c r="Q15" s="330"/>
      <c r="R15" s="330"/>
      <c r="S15" s="86"/>
      <c r="T15" s="86"/>
      <c r="U15" s="86"/>
    </row>
    <row r="16" spans="1:21" ht="33.75" customHeight="1" x14ac:dyDescent="0.25">
      <c r="A16" s="86"/>
      <c r="B16" s="321"/>
      <c r="C16" s="299"/>
      <c r="D16" s="299"/>
      <c r="E16" s="299"/>
      <c r="F16" s="299"/>
      <c r="G16" s="91"/>
      <c r="H16" s="299"/>
      <c r="I16" s="92"/>
      <c r="J16" s="330"/>
      <c r="K16" s="299"/>
      <c r="L16" s="299"/>
      <c r="M16" s="299"/>
      <c r="N16" s="330"/>
      <c r="O16" s="326"/>
      <c r="P16" s="340"/>
      <c r="Q16" s="330"/>
      <c r="R16" s="330"/>
      <c r="S16" s="86"/>
      <c r="T16" s="86"/>
      <c r="U16" s="86"/>
    </row>
    <row r="17" spans="1:21" ht="34.5" customHeight="1" x14ac:dyDescent="0.25">
      <c r="A17" s="86"/>
      <c r="B17" s="321"/>
      <c r="C17" s="299"/>
      <c r="D17" s="299"/>
      <c r="E17" s="299"/>
      <c r="F17" s="299"/>
      <c r="G17" s="91"/>
      <c r="H17" s="299"/>
      <c r="I17" s="301"/>
      <c r="J17" s="330"/>
      <c r="K17" s="299"/>
      <c r="L17" s="299"/>
      <c r="M17" s="299"/>
      <c r="N17" s="330"/>
      <c r="O17" s="326"/>
      <c r="P17" s="340"/>
      <c r="Q17" s="330"/>
      <c r="R17" s="330"/>
      <c r="S17" s="86"/>
      <c r="T17" s="86"/>
      <c r="U17" s="86"/>
    </row>
    <row r="18" spans="1:21" ht="34.5" customHeight="1" x14ac:dyDescent="0.25">
      <c r="A18" s="86"/>
      <c r="B18" s="321"/>
      <c r="C18" s="299"/>
      <c r="D18" s="299"/>
      <c r="E18" s="299"/>
      <c r="F18" s="299"/>
      <c r="G18" s="91"/>
      <c r="H18" s="299"/>
      <c r="I18" s="301"/>
      <c r="J18" s="330"/>
      <c r="K18" s="299"/>
      <c r="L18" s="299"/>
      <c r="M18" s="299"/>
      <c r="N18" s="330"/>
      <c r="O18" s="326"/>
      <c r="P18" s="340"/>
      <c r="Q18" s="330"/>
      <c r="R18" s="330"/>
      <c r="S18" s="86"/>
      <c r="T18" s="86"/>
      <c r="U18" s="86"/>
    </row>
    <row r="19" spans="1:21" ht="36.75" customHeight="1" x14ac:dyDescent="0.25">
      <c r="A19" s="86"/>
      <c r="B19" s="322"/>
      <c r="C19" s="300"/>
      <c r="D19" s="300"/>
      <c r="E19" s="300"/>
      <c r="F19" s="300"/>
      <c r="G19" s="91"/>
      <c r="H19" s="300"/>
      <c r="I19" s="301"/>
      <c r="J19" s="330"/>
      <c r="K19" s="300"/>
      <c r="L19" s="300"/>
      <c r="M19" s="300"/>
      <c r="N19" s="330"/>
      <c r="O19" s="326"/>
      <c r="P19" s="341"/>
      <c r="Q19" s="330"/>
      <c r="R19" s="330"/>
      <c r="S19" s="86"/>
      <c r="T19" s="86"/>
      <c r="U19" s="86"/>
    </row>
    <row r="20" spans="1:21" ht="47.25" customHeight="1" x14ac:dyDescent="0.25">
      <c r="A20" s="86"/>
      <c r="B20" s="325">
        <v>3</v>
      </c>
      <c r="C20" s="298"/>
      <c r="D20" s="298"/>
      <c r="E20" s="298"/>
      <c r="F20" s="298"/>
      <c r="G20" s="90"/>
      <c r="H20" s="298"/>
      <c r="I20" s="92"/>
      <c r="J20" s="329"/>
      <c r="K20" s="298"/>
      <c r="L20" s="298"/>
      <c r="M20" s="298"/>
      <c r="N20" s="329"/>
      <c r="O20" s="326">
        <f>SUM(K22+N22)</f>
        <v>0</v>
      </c>
      <c r="P20" s="342">
        <f>H23*O23/100%</f>
        <v>0</v>
      </c>
      <c r="Q20" s="330"/>
      <c r="R20" s="330"/>
      <c r="S20" s="86"/>
      <c r="T20" s="86"/>
      <c r="U20" s="86"/>
    </row>
    <row r="21" spans="1:21" ht="47.25" customHeight="1" x14ac:dyDescent="0.25">
      <c r="A21" s="86"/>
      <c r="B21" s="321"/>
      <c r="C21" s="299"/>
      <c r="D21" s="299"/>
      <c r="E21" s="299"/>
      <c r="F21" s="299"/>
      <c r="G21" s="91"/>
      <c r="H21" s="299"/>
      <c r="I21" s="92"/>
      <c r="J21" s="330"/>
      <c r="K21" s="299"/>
      <c r="L21" s="299"/>
      <c r="M21" s="299"/>
      <c r="N21" s="330"/>
      <c r="O21" s="326"/>
      <c r="P21" s="340"/>
      <c r="Q21" s="330"/>
      <c r="R21" s="330"/>
      <c r="S21" s="86"/>
      <c r="T21" s="86"/>
      <c r="U21" s="86"/>
    </row>
    <row r="22" spans="1:21" ht="47.25" customHeight="1" x14ac:dyDescent="0.25">
      <c r="A22" s="86"/>
      <c r="B22" s="321"/>
      <c r="C22" s="299"/>
      <c r="D22" s="299"/>
      <c r="E22" s="299"/>
      <c r="F22" s="299"/>
      <c r="G22" s="91"/>
      <c r="H22" s="299"/>
      <c r="I22" s="92"/>
      <c r="J22" s="330"/>
      <c r="K22" s="299"/>
      <c r="L22" s="299"/>
      <c r="M22" s="299"/>
      <c r="N22" s="330"/>
      <c r="O22" s="326"/>
      <c r="P22" s="340"/>
      <c r="Q22" s="330"/>
      <c r="R22" s="330"/>
      <c r="S22" s="86"/>
      <c r="T22" s="86"/>
      <c r="U22" s="86"/>
    </row>
    <row r="23" spans="1:21" ht="55.5" customHeight="1" x14ac:dyDescent="0.25">
      <c r="A23" s="86"/>
      <c r="B23" s="321"/>
      <c r="C23" s="299"/>
      <c r="D23" s="299"/>
      <c r="E23" s="299"/>
      <c r="F23" s="299"/>
      <c r="G23" s="91"/>
      <c r="H23" s="299"/>
      <c r="I23" s="301"/>
      <c r="J23" s="330"/>
      <c r="K23" s="299"/>
      <c r="L23" s="299"/>
      <c r="M23" s="299"/>
      <c r="N23" s="330"/>
      <c r="O23" s="326"/>
      <c r="P23" s="340"/>
      <c r="Q23" s="330"/>
      <c r="R23" s="330"/>
      <c r="S23" s="86"/>
      <c r="T23" s="86"/>
      <c r="U23" s="86"/>
    </row>
    <row r="24" spans="1:21" ht="39.75" customHeight="1" x14ac:dyDescent="0.25">
      <c r="A24" s="86"/>
      <c r="B24" s="322"/>
      <c r="C24" s="300"/>
      <c r="D24" s="300"/>
      <c r="E24" s="300"/>
      <c r="F24" s="300"/>
      <c r="G24" s="91"/>
      <c r="H24" s="300"/>
      <c r="I24" s="301"/>
      <c r="J24" s="330"/>
      <c r="K24" s="300"/>
      <c r="L24" s="300"/>
      <c r="M24" s="300"/>
      <c r="N24" s="330"/>
      <c r="O24" s="326"/>
      <c r="P24" s="341"/>
      <c r="Q24" s="330"/>
      <c r="R24" s="330"/>
      <c r="S24" s="86"/>
      <c r="T24" s="86"/>
      <c r="U24" s="86"/>
    </row>
    <row r="25" spans="1:21" ht="39.75" customHeight="1" x14ac:dyDescent="0.25">
      <c r="A25" s="86"/>
      <c r="B25" s="325">
        <v>4</v>
      </c>
      <c r="C25" s="298"/>
      <c r="D25" s="298"/>
      <c r="E25" s="298"/>
      <c r="F25" s="298"/>
      <c r="G25" s="90"/>
      <c r="H25" s="298"/>
      <c r="I25" s="92"/>
      <c r="J25" s="329"/>
      <c r="K25" s="298"/>
      <c r="L25" s="298"/>
      <c r="M25" s="298"/>
      <c r="N25" s="329"/>
      <c r="O25" s="326">
        <f>SUM(K27+N27)</f>
        <v>0</v>
      </c>
      <c r="P25" s="342">
        <f>H28*O28/100%</f>
        <v>0</v>
      </c>
      <c r="Q25" s="330"/>
      <c r="R25" s="330"/>
      <c r="S25" s="86"/>
      <c r="T25" s="86"/>
      <c r="U25" s="86"/>
    </row>
    <row r="26" spans="1:21" ht="39.75" customHeight="1" x14ac:dyDescent="0.25">
      <c r="A26" s="86"/>
      <c r="B26" s="321"/>
      <c r="C26" s="299"/>
      <c r="D26" s="299"/>
      <c r="E26" s="299"/>
      <c r="F26" s="299"/>
      <c r="G26" s="91"/>
      <c r="H26" s="299"/>
      <c r="I26" s="92"/>
      <c r="J26" s="330"/>
      <c r="K26" s="299"/>
      <c r="L26" s="299"/>
      <c r="M26" s="299"/>
      <c r="N26" s="330"/>
      <c r="O26" s="326"/>
      <c r="P26" s="340"/>
      <c r="Q26" s="330"/>
      <c r="R26" s="330"/>
      <c r="S26" s="86"/>
      <c r="T26" s="86"/>
      <c r="U26" s="86"/>
    </row>
    <row r="27" spans="1:21" ht="39.75" customHeight="1" x14ac:dyDescent="0.25">
      <c r="A27" s="86"/>
      <c r="B27" s="321"/>
      <c r="C27" s="299"/>
      <c r="D27" s="299"/>
      <c r="E27" s="299"/>
      <c r="F27" s="299"/>
      <c r="G27" s="91"/>
      <c r="H27" s="299"/>
      <c r="I27" s="92"/>
      <c r="J27" s="330"/>
      <c r="K27" s="299"/>
      <c r="L27" s="299"/>
      <c r="M27" s="299"/>
      <c r="N27" s="330"/>
      <c r="O27" s="326"/>
      <c r="P27" s="340"/>
      <c r="Q27" s="330"/>
      <c r="R27" s="330"/>
      <c r="S27" s="86"/>
      <c r="T27" s="86"/>
      <c r="U27" s="86"/>
    </row>
    <row r="28" spans="1:21" ht="39" customHeight="1" x14ac:dyDescent="0.25">
      <c r="A28" s="86"/>
      <c r="B28" s="321"/>
      <c r="C28" s="299"/>
      <c r="D28" s="299"/>
      <c r="E28" s="299"/>
      <c r="F28" s="299"/>
      <c r="G28" s="91"/>
      <c r="H28" s="299"/>
      <c r="I28" s="301"/>
      <c r="J28" s="330"/>
      <c r="K28" s="299"/>
      <c r="L28" s="299"/>
      <c r="M28" s="299"/>
      <c r="N28" s="330"/>
      <c r="O28" s="326"/>
      <c r="P28" s="340"/>
      <c r="Q28" s="330"/>
      <c r="R28" s="330"/>
      <c r="S28" s="86"/>
      <c r="T28" s="86"/>
      <c r="U28" s="86"/>
    </row>
    <row r="29" spans="1:21" ht="39" customHeight="1" x14ac:dyDescent="0.25">
      <c r="A29" s="86"/>
      <c r="B29" s="322"/>
      <c r="C29" s="300"/>
      <c r="D29" s="300"/>
      <c r="E29" s="300"/>
      <c r="F29" s="300"/>
      <c r="G29" s="91"/>
      <c r="H29" s="300"/>
      <c r="I29" s="301"/>
      <c r="J29" s="330"/>
      <c r="K29" s="300"/>
      <c r="L29" s="300"/>
      <c r="M29" s="300"/>
      <c r="N29" s="330"/>
      <c r="O29" s="326"/>
      <c r="P29" s="341"/>
      <c r="Q29" s="330"/>
      <c r="R29" s="330"/>
      <c r="S29" s="86"/>
      <c r="T29" s="86"/>
      <c r="U29" s="86"/>
    </row>
    <row r="30" spans="1:21" ht="39" customHeight="1" x14ac:dyDescent="0.25">
      <c r="A30" s="86"/>
      <c r="B30" s="325">
        <v>5</v>
      </c>
      <c r="C30" s="298"/>
      <c r="D30" s="298"/>
      <c r="E30" s="298"/>
      <c r="F30" s="298"/>
      <c r="G30" s="90"/>
      <c r="H30" s="298"/>
      <c r="I30" s="92"/>
      <c r="J30" s="335"/>
      <c r="K30" s="298"/>
      <c r="L30" s="298"/>
      <c r="M30" s="298"/>
      <c r="N30" s="335"/>
      <c r="O30" s="327">
        <f>SUM(K32+N32)</f>
        <v>0</v>
      </c>
      <c r="P30" s="342">
        <f>H33*O33/100%</f>
        <v>0</v>
      </c>
      <c r="Q30" s="330"/>
      <c r="R30" s="330"/>
      <c r="S30" s="86"/>
      <c r="T30" s="86"/>
      <c r="U30" s="86"/>
    </row>
    <row r="31" spans="1:21" ht="39" customHeight="1" x14ac:dyDescent="0.25">
      <c r="A31" s="86"/>
      <c r="B31" s="321"/>
      <c r="C31" s="299"/>
      <c r="D31" s="299"/>
      <c r="E31" s="299"/>
      <c r="F31" s="299"/>
      <c r="G31" s="91"/>
      <c r="H31" s="299"/>
      <c r="I31" s="92"/>
      <c r="J31" s="307"/>
      <c r="K31" s="299"/>
      <c r="L31" s="299"/>
      <c r="M31" s="299"/>
      <c r="N31" s="307"/>
      <c r="O31" s="327"/>
      <c r="P31" s="340"/>
      <c r="Q31" s="330"/>
      <c r="R31" s="330"/>
      <c r="S31" s="86"/>
      <c r="T31" s="86"/>
      <c r="U31" s="86"/>
    </row>
    <row r="32" spans="1:21" ht="39" customHeight="1" x14ac:dyDescent="0.25">
      <c r="A32" s="86"/>
      <c r="B32" s="321"/>
      <c r="C32" s="299"/>
      <c r="D32" s="299"/>
      <c r="E32" s="299"/>
      <c r="F32" s="299"/>
      <c r="G32" s="91"/>
      <c r="H32" s="299"/>
      <c r="I32" s="92"/>
      <c r="J32" s="307"/>
      <c r="K32" s="299"/>
      <c r="L32" s="299"/>
      <c r="M32" s="299"/>
      <c r="N32" s="307"/>
      <c r="O32" s="327"/>
      <c r="P32" s="340"/>
      <c r="Q32" s="330"/>
      <c r="R32" s="330"/>
      <c r="S32" s="86"/>
      <c r="T32" s="86"/>
      <c r="U32" s="86"/>
    </row>
    <row r="33" spans="1:21" ht="39" customHeight="1" x14ac:dyDescent="0.25">
      <c r="A33" s="86"/>
      <c r="B33" s="321"/>
      <c r="C33" s="299"/>
      <c r="D33" s="299"/>
      <c r="E33" s="299"/>
      <c r="F33" s="299"/>
      <c r="G33" s="91"/>
      <c r="H33" s="299"/>
      <c r="I33" s="301"/>
      <c r="J33" s="307"/>
      <c r="K33" s="299"/>
      <c r="L33" s="299"/>
      <c r="M33" s="299"/>
      <c r="N33" s="307"/>
      <c r="O33" s="327"/>
      <c r="P33" s="340"/>
      <c r="Q33" s="330"/>
      <c r="R33" s="330"/>
      <c r="S33" s="86"/>
      <c r="T33" s="86"/>
      <c r="U33" s="86"/>
    </row>
    <row r="34" spans="1:21" ht="48" customHeight="1" thickBot="1" x14ac:dyDescent="0.3">
      <c r="A34" s="86"/>
      <c r="B34" s="353"/>
      <c r="C34" s="355"/>
      <c r="D34" s="300"/>
      <c r="E34" s="300"/>
      <c r="F34" s="300"/>
      <c r="G34" s="91"/>
      <c r="H34" s="300"/>
      <c r="I34" s="354"/>
      <c r="J34" s="308"/>
      <c r="K34" s="300"/>
      <c r="L34" s="300"/>
      <c r="M34" s="300"/>
      <c r="N34" s="308"/>
      <c r="O34" s="328"/>
      <c r="P34" s="343"/>
      <c r="Q34" s="330"/>
      <c r="R34" s="330"/>
      <c r="S34" s="86"/>
      <c r="T34" s="86"/>
      <c r="U34" s="86"/>
    </row>
    <row r="35" spans="1:21" ht="27" customHeight="1" thickBot="1" x14ac:dyDescent="0.4">
      <c r="A35" s="86"/>
      <c r="B35" s="93" t="s">
        <v>48</v>
      </c>
      <c r="C35" s="94"/>
      <c r="D35" s="94"/>
      <c r="E35" s="95"/>
      <c r="F35" s="95"/>
      <c r="G35" s="95"/>
      <c r="H35" s="96">
        <f>IF(SUM(H10:H34)&gt;100%,"supera el 100%",SUM(H10:H34))</f>
        <v>0</v>
      </c>
      <c r="I35" s="97"/>
      <c r="J35" s="97"/>
      <c r="K35" s="97"/>
      <c r="L35" s="98"/>
      <c r="M35" s="98"/>
      <c r="N35" s="97"/>
      <c r="O35" s="98"/>
      <c r="P35" s="99">
        <f>SUM(P10:P34)</f>
        <v>0</v>
      </c>
      <c r="Q35" s="100"/>
      <c r="R35" s="101"/>
      <c r="S35" s="86"/>
      <c r="T35" s="86"/>
      <c r="U35" s="86"/>
    </row>
    <row r="36" spans="1:21" ht="27" customHeight="1" x14ac:dyDescent="0.25">
      <c r="A36" s="86"/>
      <c r="B36" s="356"/>
      <c r="C36" s="357"/>
      <c r="D36" s="357"/>
      <c r="E36" s="357"/>
      <c r="F36" s="357"/>
      <c r="G36" s="357"/>
      <c r="H36" s="357"/>
      <c r="I36" s="357"/>
      <c r="J36" s="357"/>
      <c r="K36" s="357"/>
      <c r="L36" s="357"/>
      <c r="M36" s="357"/>
      <c r="N36" s="357"/>
      <c r="O36" s="358"/>
      <c r="P36" s="102">
        <v>0</v>
      </c>
      <c r="Q36" s="336"/>
      <c r="R36" s="337"/>
      <c r="S36" s="86"/>
      <c r="T36" s="86"/>
      <c r="U36" s="86"/>
    </row>
    <row r="37" spans="1:21" ht="27" customHeight="1" x14ac:dyDescent="0.25">
      <c r="A37" s="86"/>
      <c r="B37" s="103"/>
      <c r="C37" s="104"/>
      <c r="D37" s="104"/>
      <c r="E37" s="104"/>
      <c r="F37" s="104"/>
      <c r="G37" s="104"/>
      <c r="H37" s="104"/>
      <c r="I37" s="104"/>
      <c r="J37" s="104"/>
      <c r="K37" s="104"/>
      <c r="L37" s="104"/>
      <c r="M37" s="105"/>
      <c r="N37" s="105"/>
      <c r="O37" s="105"/>
      <c r="P37" s="106">
        <f>SUM(P35:P36)</f>
        <v>0</v>
      </c>
      <c r="Q37" s="336"/>
      <c r="R37" s="337"/>
      <c r="S37" s="86"/>
      <c r="T37" s="86"/>
      <c r="U37" s="86"/>
    </row>
    <row r="38" spans="1:21" ht="27" customHeight="1" x14ac:dyDescent="0.25">
      <c r="A38" s="86"/>
      <c r="B38" s="107"/>
      <c r="C38" s="108"/>
      <c r="D38" s="108"/>
      <c r="E38" s="108"/>
      <c r="F38" s="105"/>
      <c r="G38" s="105"/>
      <c r="H38" s="105"/>
      <c r="I38" s="105"/>
      <c r="J38" s="105"/>
      <c r="K38" s="105"/>
      <c r="L38" s="105"/>
      <c r="M38" s="105"/>
      <c r="N38" s="105"/>
      <c r="O38" s="105"/>
      <c r="P38" s="105"/>
      <c r="Q38" s="336"/>
      <c r="R38" s="337"/>
      <c r="S38" s="86"/>
      <c r="T38" s="86"/>
      <c r="U38" s="86"/>
    </row>
    <row r="39" spans="1:21" ht="29.25" customHeight="1" thickBot="1" x14ac:dyDescent="0.3">
      <c r="A39" s="86"/>
      <c r="B39" s="109"/>
      <c r="C39" s="110"/>
      <c r="D39" s="111"/>
      <c r="E39" s="111"/>
      <c r="F39" s="110"/>
      <c r="G39" s="110"/>
      <c r="H39" s="111"/>
      <c r="I39" s="111"/>
      <c r="J39" s="111"/>
      <c r="K39" s="111"/>
      <c r="L39" s="111"/>
      <c r="M39" s="111"/>
      <c r="N39" s="111"/>
      <c r="O39" s="111"/>
      <c r="P39" s="112"/>
      <c r="Q39" s="111"/>
      <c r="R39" s="113"/>
      <c r="S39" s="86"/>
      <c r="T39" s="86"/>
      <c r="U39" s="86"/>
    </row>
    <row r="40" spans="1:21" ht="48.75" customHeight="1" x14ac:dyDescent="0.25">
      <c r="A40" s="86"/>
      <c r="B40" s="109"/>
      <c r="C40" s="110" t="s">
        <v>202</v>
      </c>
      <c r="D40" s="345"/>
      <c r="E40" s="345"/>
      <c r="F40" s="111"/>
      <c r="G40" s="350"/>
      <c r="H40" s="351"/>
      <c r="I40" s="351"/>
      <c r="J40" s="352"/>
      <c r="K40" s="114"/>
      <c r="L40" s="360"/>
      <c r="M40" s="361"/>
      <c r="N40" s="361"/>
      <c r="O40" s="362"/>
      <c r="P40" s="115"/>
      <c r="Q40" s="116"/>
      <c r="R40" s="117"/>
      <c r="S40" s="86"/>
      <c r="T40" s="86"/>
      <c r="U40" s="86"/>
    </row>
    <row r="41" spans="1:21" ht="48" customHeight="1" thickBot="1" x14ac:dyDescent="0.3">
      <c r="A41" s="86"/>
      <c r="B41" s="109"/>
      <c r="C41" s="110" t="s">
        <v>203</v>
      </c>
      <c r="D41" s="346"/>
      <c r="E41" s="346"/>
      <c r="F41" s="111"/>
      <c r="G41" s="347" t="s">
        <v>60</v>
      </c>
      <c r="H41" s="348"/>
      <c r="I41" s="348"/>
      <c r="J41" s="349"/>
      <c r="K41" s="114"/>
      <c r="L41" s="332" t="s">
        <v>244</v>
      </c>
      <c r="M41" s="333"/>
      <c r="N41" s="333"/>
      <c r="O41" s="334"/>
      <c r="P41" s="118"/>
      <c r="Q41" s="119"/>
      <c r="R41" s="120"/>
      <c r="S41" s="86"/>
      <c r="T41" s="86"/>
      <c r="U41" s="86"/>
    </row>
    <row r="42" spans="1:21" ht="25.2" thickBot="1" x14ac:dyDescent="0.3">
      <c r="A42" s="86"/>
      <c r="B42" s="121"/>
      <c r="C42" s="122"/>
      <c r="D42" s="123"/>
      <c r="E42" s="123"/>
      <c r="F42" s="123"/>
      <c r="G42" s="123"/>
      <c r="H42" s="123"/>
      <c r="I42" s="123"/>
      <c r="J42" s="123"/>
      <c r="K42" s="123"/>
      <c r="L42" s="123"/>
      <c r="M42" s="123"/>
      <c r="N42" s="123"/>
      <c r="O42" s="123"/>
      <c r="P42" s="124"/>
      <c r="Q42" s="123"/>
      <c r="R42" s="125"/>
      <c r="S42" s="86"/>
      <c r="T42" s="86"/>
      <c r="U42" s="86"/>
    </row>
    <row r="43" spans="1:21" ht="24.6" x14ac:dyDescent="0.25">
      <c r="A43" s="86"/>
      <c r="B43" s="86"/>
      <c r="C43" s="86"/>
      <c r="D43" s="86"/>
      <c r="E43" s="86"/>
      <c r="F43" s="86"/>
      <c r="G43" s="86"/>
      <c r="H43" s="86"/>
      <c r="I43" s="86"/>
      <c r="J43" s="86"/>
      <c r="K43" s="86"/>
      <c r="L43" s="86"/>
      <c r="M43" s="86"/>
      <c r="N43" s="86"/>
      <c r="O43" s="86"/>
      <c r="P43" s="86"/>
      <c r="Q43" s="86"/>
      <c r="R43" s="86"/>
      <c r="S43" s="86"/>
      <c r="T43" s="86"/>
      <c r="U43" s="86"/>
    </row>
    <row r="44" spans="1:21" x14ac:dyDescent="0.3">
      <c r="A44" s="182"/>
      <c r="B44" s="181"/>
      <c r="C44" s="182"/>
      <c r="D44" s="182"/>
      <c r="E44" s="182"/>
      <c r="F44" s="182"/>
      <c r="G44" s="182"/>
      <c r="H44" s="182"/>
      <c r="I44" s="182"/>
      <c r="J44" s="182"/>
      <c r="K44" s="182"/>
      <c r="L44" s="182"/>
      <c r="M44" s="182"/>
      <c r="N44" s="182"/>
      <c r="O44" s="182"/>
      <c r="P44" s="186"/>
      <c r="Q44" s="182"/>
      <c r="R44" s="182"/>
      <c r="S44" s="182"/>
      <c r="T44" s="182"/>
    </row>
  </sheetData>
  <mergeCells count="110">
    <mergeCell ref="J8:N8"/>
    <mergeCell ref="D40:E40"/>
    <mergeCell ref="D41:E41"/>
    <mergeCell ref="G41:J41"/>
    <mergeCell ref="G40:J40"/>
    <mergeCell ref="B30:B34"/>
    <mergeCell ref="I33:I34"/>
    <mergeCell ref="K30:K34"/>
    <mergeCell ref="L30:L34"/>
    <mergeCell ref="M30:M34"/>
    <mergeCell ref="J30:J34"/>
    <mergeCell ref="C30:C34"/>
    <mergeCell ref="D30:D34"/>
    <mergeCell ref="E30:E34"/>
    <mergeCell ref="F30:F34"/>
    <mergeCell ref="H30:H34"/>
    <mergeCell ref="B36:O36"/>
    <mergeCell ref="K25:K29"/>
    <mergeCell ref="M10:M14"/>
    <mergeCell ref="N10:N14"/>
    <mergeCell ref="I10:I11"/>
    <mergeCell ref="I17:I19"/>
    <mergeCell ref="L40:O40"/>
    <mergeCell ref="O15:O19"/>
    <mergeCell ref="Q20:Q24"/>
    <mergeCell ref="R20:R24"/>
    <mergeCell ref="N20:N24"/>
    <mergeCell ref="N25:N29"/>
    <mergeCell ref="L41:O41"/>
    <mergeCell ref="N30:N34"/>
    <mergeCell ref="Q36:R38"/>
    <mergeCell ref="O10:O14"/>
    <mergeCell ref="P10:P14"/>
    <mergeCell ref="Q25:Q29"/>
    <mergeCell ref="R25:R29"/>
    <mergeCell ref="Q30:Q34"/>
    <mergeCell ref="R30:R34"/>
    <mergeCell ref="P15:P19"/>
    <mergeCell ref="P20:P24"/>
    <mergeCell ref="P25:P29"/>
    <mergeCell ref="P30:P34"/>
    <mergeCell ref="Q10:Q14"/>
    <mergeCell ref="R10:R14"/>
    <mergeCell ref="Q15:Q19"/>
    <mergeCell ref="R15:R19"/>
    <mergeCell ref="L25:L29"/>
    <mergeCell ref="M25:M29"/>
    <mergeCell ref="L10:L14"/>
    <mergeCell ref="O20:O24"/>
    <mergeCell ref="O25:O29"/>
    <mergeCell ref="O30:O34"/>
    <mergeCell ref="J25:J29"/>
    <mergeCell ref="J10:J14"/>
    <mergeCell ref="J15:J19"/>
    <mergeCell ref="J20:J24"/>
    <mergeCell ref="K15:K19"/>
    <mergeCell ref="L15:L19"/>
    <mergeCell ref="M15:M19"/>
    <mergeCell ref="N15:N19"/>
    <mergeCell ref="K20:K24"/>
    <mergeCell ref="L20:L24"/>
    <mergeCell ref="M20:M24"/>
    <mergeCell ref="I28:I29"/>
    <mergeCell ref="H25:H29"/>
    <mergeCell ref="F20:F24"/>
    <mergeCell ref="E15:E19"/>
    <mergeCell ref="F15:F19"/>
    <mergeCell ref="B10:B14"/>
    <mergeCell ref="C10:C14"/>
    <mergeCell ref="D10:D14"/>
    <mergeCell ref="E10:E14"/>
    <mergeCell ref="H15:H19"/>
    <mergeCell ref="B20:B24"/>
    <mergeCell ref="C20:C24"/>
    <mergeCell ref="D20:D24"/>
    <mergeCell ref="E20:E24"/>
    <mergeCell ref="B25:B29"/>
    <mergeCell ref="C25:C29"/>
    <mergeCell ref="D25:D29"/>
    <mergeCell ref="E25:E29"/>
    <mergeCell ref="F25:F29"/>
    <mergeCell ref="B15:B19"/>
    <mergeCell ref="C15:C19"/>
    <mergeCell ref="D15:D19"/>
    <mergeCell ref="F10:F14"/>
    <mergeCell ref="H10:H14"/>
    <mergeCell ref="B6:M6"/>
    <mergeCell ref="D4:F4"/>
    <mergeCell ref="D2:O2"/>
    <mergeCell ref="D3:O3"/>
    <mergeCell ref="L4:O4"/>
    <mergeCell ref="B5:O5"/>
    <mergeCell ref="G4:K4"/>
    <mergeCell ref="B2:C4"/>
    <mergeCell ref="H20:H24"/>
    <mergeCell ref="I23:I24"/>
    <mergeCell ref="H8:I9"/>
    <mergeCell ref="K10:K14"/>
    <mergeCell ref="K7:N7"/>
    <mergeCell ref="G8:G9"/>
    <mergeCell ref="O7:R7"/>
    <mergeCell ref="F8:F9"/>
    <mergeCell ref="P8:P9"/>
    <mergeCell ref="Q8:R8"/>
    <mergeCell ref="B7:H7"/>
    <mergeCell ref="B8:B9"/>
    <mergeCell ref="E8:E9"/>
    <mergeCell ref="C8:C9"/>
    <mergeCell ref="D8:D9"/>
    <mergeCell ref="O8:O9"/>
  </mergeCells>
  <conditionalFormatting sqref="O10">
    <cfRule type="cellIs" dxfId="5" priority="2" operator="greaterThan">
      <formula>100</formula>
    </cfRule>
  </conditionalFormatting>
  <conditionalFormatting sqref="O15 O20 O25 O30">
    <cfRule type="cellIs" dxfId="4" priority="1" operator="greaterThan">
      <formula>100</formula>
    </cfRule>
  </conditionalFormatting>
  <dataValidations count="1">
    <dataValidation allowBlank="1" showInputMessage="1" showErrorMessage="1" errorTitle="error" error="solo datos númericos" sqref="H10:H34"/>
  </dataValidations>
  <printOptions horizontalCentered="1" verticalCentered="1"/>
  <pageMargins left="0.35433070866141736" right="0.31496062992125984" top="0.35433070866141736" bottom="0.39370078740157483" header="0.31496062992125984" footer="0.31496062992125984"/>
  <pageSetup paperSize="175" scale="25" orientation="landscape" r:id="rId1"/>
  <drawing r:id="rId2"/>
  <legacyDrawing r:id="rId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S39"/>
  <sheetViews>
    <sheetView zoomScale="80" zoomScaleNormal="80" zoomScalePageLayoutView="80" workbookViewId="0">
      <selection activeCell="D11" sqref="D11"/>
    </sheetView>
  </sheetViews>
  <sheetFormatPr baseColWidth="10" defaultColWidth="10.88671875" defaultRowHeight="13.8" x14ac:dyDescent="0.25"/>
  <cols>
    <col min="1" max="1" width="7" style="1" customWidth="1"/>
    <col min="2" max="2" width="22.44140625" style="1" customWidth="1"/>
    <col min="3" max="3" width="36.6640625" style="1" customWidth="1"/>
    <col min="4" max="4" width="45.33203125" style="1" customWidth="1"/>
    <col min="5" max="5" width="22.6640625" style="1" customWidth="1"/>
    <col min="6" max="6" width="29.6640625" style="1" customWidth="1"/>
    <col min="7" max="7" width="15.109375" style="1" customWidth="1"/>
    <col min="8" max="8" width="14.44140625" style="1" customWidth="1"/>
    <col min="9" max="9" width="12.6640625" style="1" customWidth="1"/>
    <col min="10" max="10" width="13" style="1" customWidth="1"/>
    <col min="11" max="11" width="11.33203125" style="1" customWidth="1"/>
    <col min="12" max="13" width="15.44140625" style="1" customWidth="1"/>
    <col min="14" max="14" width="45.6640625" style="1" customWidth="1"/>
    <col min="15" max="18" width="35.6640625" style="1" customWidth="1"/>
    <col min="19" max="16384" width="10.88671875" style="1"/>
  </cols>
  <sheetData>
    <row r="2" spans="1:19" x14ac:dyDescent="0.25">
      <c r="B2" s="196" t="s">
        <v>65</v>
      </c>
      <c r="C2" s="196"/>
      <c r="D2" s="196"/>
      <c r="E2" s="196"/>
      <c r="F2" s="372"/>
      <c r="G2" s="372"/>
      <c r="H2" s="372"/>
      <c r="I2" s="372"/>
      <c r="J2" s="372"/>
      <c r="K2" s="372"/>
      <c r="L2" s="372"/>
      <c r="M2" s="372"/>
      <c r="N2" s="372"/>
      <c r="O2" s="372"/>
      <c r="P2" s="372"/>
      <c r="Q2" s="372"/>
      <c r="R2" s="372"/>
    </row>
    <row r="3" spans="1:19" x14ac:dyDescent="0.25">
      <c r="B3" s="212" t="s">
        <v>1</v>
      </c>
      <c r="C3" s="212"/>
      <c r="D3" s="212"/>
      <c r="E3" s="212"/>
      <c r="F3" s="34"/>
      <c r="G3" s="34"/>
      <c r="H3" s="34"/>
      <c r="I3" s="34"/>
      <c r="J3" s="34"/>
      <c r="K3" s="34"/>
      <c r="L3" s="34"/>
      <c r="M3" s="34"/>
      <c r="N3" s="34"/>
      <c r="O3" s="34"/>
      <c r="P3" s="34"/>
      <c r="Q3" s="34"/>
      <c r="R3" s="34"/>
      <c r="S3" s="20"/>
    </row>
    <row r="4" spans="1:19" ht="27" customHeight="1" x14ac:dyDescent="0.25">
      <c r="C4" s="2" t="s">
        <v>2</v>
      </c>
      <c r="D4" s="5" t="str">
        <f>'Concertacion '!D4</f>
        <v xml:space="preserve">Departamento Administrativo de la Funcion Publica </v>
      </c>
      <c r="F4" s="20"/>
    </row>
    <row r="5" spans="1:19" x14ac:dyDescent="0.25">
      <c r="C5" s="2" t="s">
        <v>4</v>
      </c>
      <c r="D5" s="5" t="str">
        <f>'Concertacion '!D5</f>
        <v xml:space="preserve">Direccion de Empleo Publico </v>
      </c>
      <c r="F5" s="20"/>
    </row>
    <row r="6" spans="1:19" x14ac:dyDescent="0.25">
      <c r="C6" s="4" t="s">
        <v>6</v>
      </c>
      <c r="D6" s="5" t="str">
        <f>'Concertacion '!D6</f>
        <v>Alex Rios</v>
      </c>
      <c r="F6" s="20"/>
    </row>
    <row r="7" spans="1:19" x14ac:dyDescent="0.25">
      <c r="C7" s="4" t="s">
        <v>8</v>
      </c>
      <c r="D7" s="5" t="str">
        <f>'Concertacion '!D7</f>
        <v>Daniel Gomez</v>
      </c>
      <c r="F7" s="20"/>
    </row>
    <row r="8" spans="1:19" x14ac:dyDescent="0.25">
      <c r="C8" s="4" t="s">
        <v>66</v>
      </c>
      <c r="D8" s="6">
        <v>41715</v>
      </c>
      <c r="F8" s="21"/>
    </row>
    <row r="9" spans="1:19" x14ac:dyDescent="0.25">
      <c r="C9" s="206" t="s">
        <v>67</v>
      </c>
      <c r="D9" s="5" t="s">
        <v>68</v>
      </c>
      <c r="F9" s="20"/>
      <c r="G9" s="7"/>
    </row>
    <row r="10" spans="1:19" x14ac:dyDescent="0.25">
      <c r="C10" s="206"/>
      <c r="D10" s="5" t="s">
        <v>13</v>
      </c>
      <c r="F10" s="20"/>
    </row>
    <row r="11" spans="1:19" x14ac:dyDescent="0.25">
      <c r="C11" s="2" t="s">
        <v>69</v>
      </c>
      <c r="D11" s="5" t="s">
        <v>68</v>
      </c>
      <c r="F11" s="20"/>
    </row>
    <row r="12" spans="1:19" x14ac:dyDescent="0.25">
      <c r="C12" s="2"/>
      <c r="D12" s="5" t="s">
        <v>70</v>
      </c>
      <c r="F12" s="20"/>
    </row>
    <row r="13" spans="1:19" x14ac:dyDescent="0.25">
      <c r="D13" s="29"/>
      <c r="E13" s="20"/>
      <c r="F13" s="20"/>
    </row>
    <row r="14" spans="1:19" ht="14.4" thickBot="1" x14ac:dyDescent="0.3"/>
    <row r="15" spans="1:19" ht="14.4" thickBot="1" x14ac:dyDescent="0.3">
      <c r="A15" s="373" t="s">
        <v>14</v>
      </c>
      <c r="B15" s="374"/>
      <c r="C15" s="374"/>
      <c r="D15" s="374"/>
      <c r="E15" s="374"/>
      <c r="F15" s="374"/>
      <c r="G15" s="374"/>
      <c r="H15" s="375" t="s">
        <v>71</v>
      </c>
      <c r="I15" s="376"/>
      <c r="J15" s="376"/>
      <c r="K15" s="376"/>
      <c r="L15" s="376"/>
      <c r="M15" s="376"/>
      <c r="N15" s="376"/>
      <c r="O15" s="376"/>
      <c r="P15" s="376"/>
      <c r="Q15" s="376"/>
      <c r="R15" s="377"/>
    </row>
    <row r="16" spans="1:19" ht="28.5" customHeight="1" x14ac:dyDescent="0.25">
      <c r="A16" s="57" t="s">
        <v>17</v>
      </c>
      <c r="B16" s="57" t="s">
        <v>18</v>
      </c>
      <c r="C16" s="61" t="s">
        <v>19</v>
      </c>
      <c r="D16" s="57" t="s">
        <v>20</v>
      </c>
      <c r="E16" s="57" t="s">
        <v>72</v>
      </c>
      <c r="F16" s="57" t="s">
        <v>22</v>
      </c>
      <c r="G16" s="36" t="s">
        <v>23</v>
      </c>
      <c r="H16" s="363" t="s">
        <v>73</v>
      </c>
      <c r="I16" s="364"/>
      <c r="J16" s="364"/>
      <c r="K16" s="365"/>
      <c r="L16" s="57" t="s">
        <v>74</v>
      </c>
      <c r="M16" s="366" t="s">
        <v>75</v>
      </c>
      <c r="N16" s="368" t="s">
        <v>76</v>
      </c>
      <c r="O16" s="370" t="s">
        <v>77</v>
      </c>
      <c r="P16" s="371"/>
      <c r="Q16" s="363" t="s">
        <v>16</v>
      </c>
      <c r="R16" s="365"/>
    </row>
    <row r="17" spans="1:18" ht="30" customHeight="1" x14ac:dyDescent="0.25">
      <c r="A17" s="210" t="s">
        <v>26</v>
      </c>
      <c r="B17" s="211">
        <v>0.3</v>
      </c>
      <c r="C17" s="197" t="s">
        <v>27</v>
      </c>
      <c r="D17" s="10" t="s">
        <v>28</v>
      </c>
      <c r="E17" s="197">
        <v>4</v>
      </c>
      <c r="F17" s="197" t="s">
        <v>29</v>
      </c>
      <c r="G17" s="203" t="s">
        <v>30</v>
      </c>
      <c r="H17" s="54" t="s">
        <v>61</v>
      </c>
      <c r="I17" s="54" t="s">
        <v>62</v>
      </c>
      <c r="J17" s="54" t="s">
        <v>63</v>
      </c>
      <c r="K17" s="54" t="s">
        <v>78</v>
      </c>
      <c r="L17" s="9" t="s">
        <v>64</v>
      </c>
      <c r="M17" s="367"/>
      <c r="N17" s="369"/>
      <c r="O17" s="22" t="s">
        <v>79</v>
      </c>
      <c r="P17" s="22" t="s">
        <v>59</v>
      </c>
      <c r="Q17" s="22" t="s">
        <v>24</v>
      </c>
      <c r="R17" s="55" t="s">
        <v>25</v>
      </c>
    </row>
    <row r="18" spans="1:18" ht="45" customHeight="1" x14ac:dyDescent="0.25">
      <c r="A18" s="210"/>
      <c r="B18" s="210"/>
      <c r="C18" s="198"/>
      <c r="D18" s="11" t="s">
        <v>31</v>
      </c>
      <c r="E18" s="198"/>
      <c r="F18" s="198"/>
      <c r="G18" s="203"/>
      <c r="H18" s="381">
        <v>0.25</v>
      </c>
      <c r="I18" s="384">
        <f>1/E17</f>
        <v>0.25</v>
      </c>
      <c r="J18" s="384"/>
      <c r="K18" s="384"/>
      <c r="L18" s="378">
        <f>SUM(H18:K18)</f>
        <v>0.5</v>
      </c>
      <c r="M18" s="378">
        <f>2*B17/E17</f>
        <v>0.15</v>
      </c>
      <c r="N18" s="387" t="s">
        <v>80</v>
      </c>
      <c r="O18" s="387" t="s">
        <v>81</v>
      </c>
      <c r="P18" s="197" t="s">
        <v>82</v>
      </c>
      <c r="Q18" s="387" t="s">
        <v>83</v>
      </c>
      <c r="R18" s="197"/>
    </row>
    <row r="19" spans="1:18" ht="35.25" customHeight="1" x14ac:dyDescent="0.25">
      <c r="A19" s="210"/>
      <c r="B19" s="210"/>
      <c r="C19" s="198"/>
      <c r="D19" s="11" t="s">
        <v>32</v>
      </c>
      <c r="E19" s="198"/>
      <c r="F19" s="198"/>
      <c r="G19" s="203"/>
      <c r="H19" s="382"/>
      <c r="I19" s="385"/>
      <c r="J19" s="385"/>
      <c r="K19" s="385"/>
      <c r="L19" s="379"/>
      <c r="M19" s="379"/>
      <c r="N19" s="388"/>
      <c r="O19" s="388"/>
      <c r="P19" s="198"/>
      <c r="Q19" s="388"/>
      <c r="R19" s="198"/>
    </row>
    <row r="20" spans="1:18" ht="39.75" customHeight="1" x14ac:dyDescent="0.25">
      <c r="A20" s="210"/>
      <c r="B20" s="210"/>
      <c r="C20" s="199"/>
      <c r="D20" s="11" t="s">
        <v>33</v>
      </c>
      <c r="E20" s="199"/>
      <c r="F20" s="199"/>
      <c r="G20" s="203"/>
      <c r="H20" s="383"/>
      <c r="I20" s="386"/>
      <c r="J20" s="386"/>
      <c r="K20" s="386"/>
      <c r="L20" s="380"/>
      <c r="M20" s="380"/>
      <c r="N20" s="389"/>
      <c r="O20" s="389"/>
      <c r="P20" s="199"/>
      <c r="Q20" s="389"/>
      <c r="R20" s="199"/>
    </row>
    <row r="21" spans="1:18" ht="56.25" customHeight="1" x14ac:dyDescent="0.25">
      <c r="A21" s="216" t="s">
        <v>34</v>
      </c>
      <c r="B21" s="200">
        <v>0.4</v>
      </c>
      <c r="C21" s="197" t="s">
        <v>35</v>
      </c>
      <c r="D21" s="11" t="s">
        <v>84</v>
      </c>
      <c r="E21" s="197">
        <v>20</v>
      </c>
      <c r="F21" s="197" t="s">
        <v>37</v>
      </c>
      <c r="G21" s="197" t="s">
        <v>85</v>
      </c>
      <c r="H21" s="384">
        <v>0.08</v>
      </c>
      <c r="I21" s="384">
        <f>7/E21</f>
        <v>0.35</v>
      </c>
      <c r="J21" s="390"/>
      <c r="K21" s="197"/>
      <c r="L21" s="390">
        <f>+H21+I21+J21+K21</f>
        <v>0.43</v>
      </c>
      <c r="M21" s="390">
        <f>9*B21/E21</f>
        <v>0.18</v>
      </c>
      <c r="N21" s="197"/>
      <c r="O21" s="197"/>
      <c r="P21" s="197"/>
      <c r="Q21" s="197"/>
      <c r="R21" s="220"/>
    </row>
    <row r="22" spans="1:18" ht="47.25" customHeight="1" x14ac:dyDescent="0.25">
      <c r="A22" s="217"/>
      <c r="B22" s="201"/>
      <c r="C22" s="198"/>
      <c r="D22" s="11" t="s">
        <v>39</v>
      </c>
      <c r="E22" s="198"/>
      <c r="F22" s="198"/>
      <c r="G22" s="198"/>
      <c r="H22" s="385"/>
      <c r="I22" s="385"/>
      <c r="J22" s="198"/>
      <c r="K22" s="198"/>
      <c r="L22" s="391"/>
      <c r="M22" s="391"/>
      <c r="N22" s="198"/>
      <c r="O22" s="198"/>
      <c r="P22" s="198"/>
      <c r="Q22" s="198"/>
      <c r="R22" s="221"/>
    </row>
    <row r="23" spans="1:18" ht="57" customHeight="1" x14ac:dyDescent="0.25">
      <c r="A23" s="218"/>
      <c r="B23" s="202"/>
      <c r="C23" s="199"/>
      <c r="D23" s="11" t="s">
        <v>41</v>
      </c>
      <c r="E23" s="198"/>
      <c r="F23" s="199"/>
      <c r="G23" s="199"/>
      <c r="H23" s="386"/>
      <c r="I23" s="386"/>
      <c r="J23" s="199"/>
      <c r="K23" s="199"/>
      <c r="L23" s="392"/>
      <c r="M23" s="392"/>
      <c r="N23" s="199"/>
      <c r="O23" s="199"/>
      <c r="P23" s="199"/>
      <c r="Q23" s="199"/>
      <c r="R23" s="222"/>
    </row>
    <row r="24" spans="1:18" ht="55.5" customHeight="1" x14ac:dyDescent="0.25">
      <c r="A24" s="216" t="s">
        <v>43</v>
      </c>
      <c r="B24" s="200">
        <v>0.3</v>
      </c>
      <c r="C24" s="197" t="s">
        <v>44</v>
      </c>
      <c r="D24" s="11" t="s">
        <v>45</v>
      </c>
      <c r="E24" s="197">
        <v>15</v>
      </c>
      <c r="F24" s="197" t="s">
        <v>29</v>
      </c>
      <c r="G24" s="197" t="s">
        <v>42</v>
      </c>
      <c r="H24" s="384">
        <v>0.1</v>
      </c>
      <c r="I24" s="384">
        <f>5/E24</f>
        <v>0.33333333333333331</v>
      </c>
      <c r="J24" s="197"/>
      <c r="K24" s="197"/>
      <c r="L24" s="390">
        <f>+H24+I24+J24+K24</f>
        <v>0.43333333333333335</v>
      </c>
      <c r="M24" s="390">
        <f>8*B24/E24</f>
        <v>0.16</v>
      </c>
      <c r="N24" s="197"/>
      <c r="O24" s="197"/>
      <c r="P24" s="197"/>
      <c r="Q24" s="197"/>
      <c r="R24" s="197"/>
    </row>
    <row r="25" spans="1:18" ht="39.75" customHeight="1" x14ac:dyDescent="0.25">
      <c r="A25" s="217"/>
      <c r="B25" s="201"/>
      <c r="C25" s="198"/>
      <c r="D25" s="11" t="s">
        <v>46</v>
      </c>
      <c r="E25" s="198"/>
      <c r="F25" s="198"/>
      <c r="G25" s="198"/>
      <c r="H25" s="385"/>
      <c r="I25" s="385"/>
      <c r="J25" s="198"/>
      <c r="K25" s="198"/>
      <c r="L25" s="391"/>
      <c r="M25" s="391"/>
      <c r="N25" s="198"/>
      <c r="O25" s="198"/>
      <c r="P25" s="198"/>
      <c r="Q25" s="198"/>
      <c r="R25" s="198"/>
    </row>
    <row r="26" spans="1:18" ht="39" customHeight="1" x14ac:dyDescent="0.25">
      <c r="A26" s="218"/>
      <c r="B26" s="202"/>
      <c r="C26" s="199"/>
      <c r="D26" s="11" t="s">
        <v>47</v>
      </c>
      <c r="E26" s="199"/>
      <c r="F26" s="199"/>
      <c r="G26" s="199"/>
      <c r="H26" s="386"/>
      <c r="I26" s="386"/>
      <c r="J26" s="199"/>
      <c r="K26" s="199"/>
      <c r="L26" s="392"/>
      <c r="M26" s="392"/>
      <c r="N26" s="199"/>
      <c r="O26" s="199"/>
      <c r="P26" s="199"/>
      <c r="Q26" s="199"/>
      <c r="R26" s="199"/>
    </row>
    <row r="27" spans="1:18" ht="33.75" customHeight="1" x14ac:dyDescent="0.25">
      <c r="A27" s="55" t="s">
        <v>48</v>
      </c>
      <c r="B27" s="56">
        <f>SUM(B17:B26)</f>
        <v>1</v>
      </c>
      <c r="C27" s="56"/>
      <c r="D27" s="5"/>
      <c r="E27" s="5"/>
      <c r="F27" s="5"/>
      <c r="G27" s="11"/>
      <c r="H27" s="56">
        <f>SUM(H18:H26)</f>
        <v>0.43000000000000005</v>
      </c>
      <c r="I27" s="56">
        <f>SUM(I18:I26)</f>
        <v>0.93333333333333335</v>
      </c>
      <c r="J27" s="5"/>
      <c r="K27" s="5"/>
      <c r="L27" s="23">
        <f>SUM(L18:L26)/3</f>
        <v>0.45444444444444443</v>
      </c>
      <c r="M27" s="23">
        <f>SUM(M18:M26)</f>
        <v>0.49</v>
      </c>
      <c r="N27" s="5"/>
      <c r="O27" s="5"/>
      <c r="P27" s="5"/>
      <c r="Q27" s="5"/>
      <c r="R27" s="5"/>
    </row>
    <row r="28" spans="1:18" ht="29.25" customHeight="1" thickBot="1" x14ac:dyDescent="0.3">
      <c r="A28" s="13"/>
    </row>
    <row r="29" spans="1:18" ht="20.25" customHeight="1" x14ac:dyDescent="0.25">
      <c r="A29" s="13"/>
      <c r="D29" s="225"/>
      <c r="E29" s="226"/>
      <c r="F29" s="393"/>
      <c r="G29" s="394"/>
      <c r="H29" s="395"/>
      <c r="I29" s="24"/>
      <c r="J29" s="24"/>
      <c r="K29" s="24"/>
      <c r="L29" s="24"/>
      <c r="M29" s="24"/>
      <c r="N29" s="24"/>
      <c r="O29" s="24"/>
      <c r="P29" s="24"/>
      <c r="Q29" s="24"/>
      <c r="R29" s="24"/>
    </row>
    <row r="30" spans="1:18" ht="14.4" thickBot="1" x14ac:dyDescent="0.3">
      <c r="A30" s="13"/>
      <c r="D30" s="223" t="s">
        <v>49</v>
      </c>
      <c r="E30" s="224"/>
      <c r="F30" s="59"/>
      <c r="G30" s="224" t="s">
        <v>50</v>
      </c>
      <c r="H30" s="227"/>
      <c r="I30" s="25"/>
      <c r="J30" s="25"/>
      <c r="K30" s="25"/>
      <c r="L30" s="25"/>
      <c r="M30" s="25"/>
      <c r="N30" s="25"/>
      <c r="O30" s="25"/>
      <c r="P30" s="25"/>
      <c r="Q30" s="25"/>
      <c r="R30" s="25"/>
    </row>
    <row r="31" spans="1:18" ht="14.4" thickBot="1" x14ac:dyDescent="0.3">
      <c r="A31" s="13"/>
    </row>
    <row r="32" spans="1:18" ht="14.4" thickBot="1" x14ac:dyDescent="0.3">
      <c r="A32" s="13"/>
      <c r="B32" s="396" t="s">
        <v>86</v>
      </c>
      <c r="C32" s="376"/>
      <c r="D32" s="376"/>
      <c r="E32" s="376"/>
      <c r="F32" s="376"/>
      <c r="G32" s="376"/>
      <c r="H32" s="377"/>
      <c r="I32" s="34"/>
      <c r="J32" s="34"/>
      <c r="K32" s="34"/>
      <c r="L32" s="34"/>
      <c r="M32" s="34"/>
      <c r="N32" s="34"/>
      <c r="O32" s="34"/>
      <c r="P32" s="34"/>
      <c r="Q32" s="34"/>
      <c r="R32" s="34"/>
    </row>
    <row r="33" spans="1:18" ht="41.4" x14ac:dyDescent="0.25">
      <c r="A33" s="13"/>
      <c r="B33" s="14" t="s">
        <v>87</v>
      </c>
      <c r="C33" s="30" t="s">
        <v>88</v>
      </c>
      <c r="D33" s="15" t="s">
        <v>89</v>
      </c>
      <c r="E33" s="15" t="s">
        <v>90</v>
      </c>
      <c r="F33" s="15" t="s">
        <v>91</v>
      </c>
      <c r="G33" s="61" t="s">
        <v>92</v>
      </c>
      <c r="H33" s="61" t="s">
        <v>93</v>
      </c>
      <c r="I33" s="25"/>
      <c r="J33" s="25"/>
      <c r="K33" s="25"/>
      <c r="L33" s="25"/>
      <c r="M33" s="25"/>
      <c r="N33" s="25"/>
      <c r="O33" s="25"/>
      <c r="P33" s="25"/>
      <c r="Q33" s="25"/>
      <c r="R33" s="25"/>
    </row>
    <row r="34" spans="1:18" ht="82.8" x14ac:dyDescent="0.25">
      <c r="B34" s="26" t="s">
        <v>54</v>
      </c>
      <c r="C34" s="11" t="s">
        <v>94</v>
      </c>
      <c r="D34" s="11" t="s">
        <v>95</v>
      </c>
      <c r="E34" s="16">
        <v>41807</v>
      </c>
      <c r="F34" s="11" t="s">
        <v>96</v>
      </c>
      <c r="G34" s="20"/>
      <c r="H34" s="17"/>
      <c r="I34" s="20"/>
      <c r="J34" s="20"/>
      <c r="K34" s="20"/>
      <c r="L34" s="20"/>
      <c r="M34" s="20"/>
      <c r="N34" s="20"/>
      <c r="O34" s="20"/>
      <c r="P34" s="20"/>
      <c r="Q34" s="20"/>
      <c r="R34" s="20"/>
    </row>
    <row r="35" spans="1:18" ht="41.4" x14ac:dyDescent="0.25">
      <c r="B35" s="27" t="s">
        <v>97</v>
      </c>
      <c r="C35" s="31"/>
      <c r="D35" s="5"/>
      <c r="E35" s="5"/>
      <c r="F35" s="5"/>
      <c r="G35" s="5"/>
      <c r="H35" s="17"/>
      <c r="I35" s="20"/>
      <c r="J35" s="20"/>
      <c r="K35" s="20"/>
      <c r="L35" s="20"/>
      <c r="M35" s="20"/>
      <c r="N35" s="20"/>
      <c r="O35" s="20"/>
      <c r="P35" s="20"/>
      <c r="Q35" s="20"/>
      <c r="R35" s="20"/>
    </row>
    <row r="36" spans="1:18" x14ac:dyDescent="0.25">
      <c r="B36" s="28" t="s">
        <v>98</v>
      </c>
      <c r="C36" s="32"/>
      <c r="D36" s="5"/>
      <c r="E36" s="5"/>
      <c r="F36" s="5"/>
      <c r="G36" s="5"/>
      <c r="H36" s="17"/>
      <c r="I36" s="20"/>
      <c r="J36" s="20"/>
      <c r="K36" s="20"/>
      <c r="L36" s="20"/>
      <c r="M36" s="20"/>
      <c r="N36" s="20"/>
      <c r="O36" s="20"/>
      <c r="P36" s="20"/>
      <c r="Q36" s="20"/>
      <c r="R36" s="20"/>
    </row>
    <row r="37" spans="1:18" x14ac:dyDescent="0.25">
      <c r="B37" s="28" t="s">
        <v>99</v>
      </c>
      <c r="C37" s="32"/>
      <c r="D37" s="5"/>
      <c r="E37" s="5"/>
      <c r="F37" s="5"/>
      <c r="G37" s="5"/>
      <c r="H37" s="17"/>
      <c r="I37" s="20"/>
      <c r="J37" s="20"/>
      <c r="K37" s="20"/>
      <c r="L37" s="20"/>
      <c r="M37" s="20"/>
      <c r="N37" s="20"/>
      <c r="O37" s="20"/>
      <c r="P37" s="20"/>
      <c r="Q37" s="20"/>
      <c r="R37" s="20"/>
    </row>
    <row r="38" spans="1:18" ht="14.4" thickBot="1" x14ac:dyDescent="0.3">
      <c r="B38" s="58" t="s">
        <v>100</v>
      </c>
      <c r="C38" s="33"/>
      <c r="D38" s="18"/>
      <c r="E38" s="18"/>
      <c r="F38" s="18"/>
      <c r="G38" s="18"/>
      <c r="H38" s="19"/>
      <c r="I38" s="20"/>
      <c r="J38" s="20"/>
      <c r="K38" s="20"/>
      <c r="L38" s="20"/>
      <c r="M38" s="20"/>
      <c r="N38" s="20"/>
      <c r="O38" s="20"/>
      <c r="P38" s="20"/>
      <c r="Q38" s="20"/>
      <c r="R38" s="20"/>
    </row>
    <row r="39" spans="1:18" x14ac:dyDescent="0.25">
      <c r="I39" s="20"/>
      <c r="J39" s="20"/>
      <c r="K39" s="20"/>
      <c r="L39" s="20"/>
      <c r="M39" s="20"/>
      <c r="N39" s="20"/>
      <c r="O39" s="20"/>
      <c r="P39" s="20"/>
      <c r="Q39" s="20"/>
      <c r="R39" s="20"/>
    </row>
  </sheetData>
  <mergeCells count="66">
    <mergeCell ref="P21:P23"/>
    <mergeCell ref="P24:P26"/>
    <mergeCell ref="Q21:Q23"/>
    <mergeCell ref="Q24:Q26"/>
    <mergeCell ref="R21:R23"/>
    <mergeCell ref="R24:R26"/>
    <mergeCell ref="K24:K26"/>
    <mergeCell ref="M24:M26"/>
    <mergeCell ref="N21:N23"/>
    <mergeCell ref="N24:N26"/>
    <mergeCell ref="O21:O23"/>
    <mergeCell ref="O24:O26"/>
    <mergeCell ref="L21:L23"/>
    <mergeCell ref="D29:E29"/>
    <mergeCell ref="F29:H29"/>
    <mergeCell ref="D30:E30"/>
    <mergeCell ref="G30:H30"/>
    <mergeCell ref="B32:H32"/>
    <mergeCell ref="J24:J26"/>
    <mergeCell ref="M21:M23"/>
    <mergeCell ref="A24:A26"/>
    <mergeCell ref="B24:B26"/>
    <mergeCell ref="C24:C26"/>
    <mergeCell ref="E24:E26"/>
    <mergeCell ref="F24:F26"/>
    <mergeCell ref="G24:G26"/>
    <mergeCell ref="H24:H26"/>
    <mergeCell ref="I24:I26"/>
    <mergeCell ref="L24:L26"/>
    <mergeCell ref="G21:G23"/>
    <mergeCell ref="H21:H23"/>
    <mergeCell ref="I21:I23"/>
    <mergeCell ref="J21:J23"/>
    <mergeCell ref="K21:K23"/>
    <mergeCell ref="N18:N20"/>
    <mergeCell ref="O18:O20"/>
    <mergeCell ref="P18:P20"/>
    <mergeCell ref="Q18:Q20"/>
    <mergeCell ref="R18:R20"/>
    <mergeCell ref="A21:A23"/>
    <mergeCell ref="B21:B23"/>
    <mergeCell ref="C21:C23"/>
    <mergeCell ref="E21:E23"/>
    <mergeCell ref="F21:F23"/>
    <mergeCell ref="M18:M20"/>
    <mergeCell ref="A17:A20"/>
    <mergeCell ref="B17:B20"/>
    <mergeCell ref="C17:C20"/>
    <mergeCell ref="E17:E20"/>
    <mergeCell ref="F17:F20"/>
    <mergeCell ref="G17:G20"/>
    <mergeCell ref="H18:H20"/>
    <mergeCell ref="I18:I20"/>
    <mergeCell ref="J18:J20"/>
    <mergeCell ref="K18:K20"/>
    <mergeCell ref="L18:L20"/>
    <mergeCell ref="B2:R2"/>
    <mergeCell ref="B3:E3"/>
    <mergeCell ref="C9:C10"/>
    <mergeCell ref="A15:G15"/>
    <mergeCell ref="H15:R15"/>
    <mergeCell ref="H16:K16"/>
    <mergeCell ref="M16:M17"/>
    <mergeCell ref="N16:N17"/>
    <mergeCell ref="O16:P16"/>
    <mergeCell ref="Q16:R16"/>
  </mergeCells>
  <conditionalFormatting sqref="L18">
    <cfRule type="cellIs" dxfId="3" priority="1" operator="greaterThan">
      <formula>100</formula>
    </cfRule>
  </conditionalFormatting>
  <pageMargins left="0.7" right="0.7" top="0.75" bottom="0.75" header="0.3" footer="0.3"/>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S39"/>
  <sheetViews>
    <sheetView zoomScale="80" zoomScaleNormal="80" zoomScalePageLayoutView="80" workbookViewId="0">
      <selection activeCell="D24" sqref="D24"/>
    </sheetView>
  </sheetViews>
  <sheetFormatPr baseColWidth="10" defaultColWidth="10.88671875" defaultRowHeight="13.8" x14ac:dyDescent="0.25"/>
  <cols>
    <col min="1" max="1" width="7" style="1" customWidth="1"/>
    <col min="2" max="2" width="22.44140625" style="1" customWidth="1"/>
    <col min="3" max="3" width="36.6640625" style="1" customWidth="1"/>
    <col min="4" max="4" width="45.33203125" style="1" customWidth="1"/>
    <col min="5" max="5" width="22.6640625" style="1" customWidth="1"/>
    <col min="6" max="6" width="29.6640625" style="1" customWidth="1"/>
    <col min="7" max="7" width="15.109375" style="1" customWidth="1"/>
    <col min="8" max="8" width="14.44140625" style="1" customWidth="1"/>
    <col min="9" max="9" width="14" style="1" customWidth="1"/>
    <col min="10" max="10" width="13" style="1" customWidth="1"/>
    <col min="11" max="11" width="14.33203125" style="1" customWidth="1"/>
    <col min="12" max="13" width="15.44140625" style="1" customWidth="1"/>
    <col min="14" max="14" width="45.6640625" style="1" customWidth="1"/>
    <col min="15" max="18" width="35.6640625" style="1" customWidth="1"/>
    <col min="19" max="16384" width="10.88671875" style="1"/>
  </cols>
  <sheetData>
    <row r="2" spans="1:19" x14ac:dyDescent="0.25">
      <c r="B2" s="196" t="s">
        <v>65</v>
      </c>
      <c r="C2" s="196"/>
      <c r="D2" s="196"/>
      <c r="E2" s="196"/>
      <c r="F2" s="372"/>
      <c r="G2" s="372"/>
      <c r="H2" s="372"/>
      <c r="I2" s="372"/>
      <c r="J2" s="372"/>
      <c r="K2" s="372"/>
      <c r="L2" s="372"/>
      <c r="M2" s="372"/>
      <c r="N2" s="372"/>
      <c r="O2" s="372"/>
      <c r="P2" s="372"/>
      <c r="Q2" s="372"/>
      <c r="R2" s="372"/>
    </row>
    <row r="3" spans="1:19" x14ac:dyDescent="0.25">
      <c r="B3" s="212" t="s">
        <v>1</v>
      </c>
      <c r="C3" s="212"/>
      <c r="D3" s="212"/>
      <c r="E3" s="212"/>
      <c r="F3" s="34"/>
      <c r="G3" s="34"/>
      <c r="H3" s="34"/>
      <c r="I3" s="34"/>
      <c r="J3" s="34"/>
      <c r="K3" s="34"/>
      <c r="L3" s="34"/>
      <c r="M3" s="34"/>
      <c r="N3" s="34"/>
      <c r="O3" s="34"/>
      <c r="P3" s="34"/>
      <c r="Q3" s="34"/>
      <c r="R3" s="34"/>
      <c r="S3" s="20"/>
    </row>
    <row r="4" spans="1:19" ht="27" customHeight="1" x14ac:dyDescent="0.25">
      <c r="C4" s="2" t="s">
        <v>2</v>
      </c>
      <c r="D4" s="5" t="str">
        <f>'Concertacion '!D4</f>
        <v xml:space="preserve">Departamento Administrativo de la Funcion Publica </v>
      </c>
      <c r="F4" s="20"/>
    </row>
    <row r="5" spans="1:19" x14ac:dyDescent="0.25">
      <c r="C5" s="2" t="s">
        <v>4</v>
      </c>
      <c r="D5" s="5" t="str">
        <f>'Concertacion '!D5</f>
        <v xml:space="preserve">Direccion de Empleo Publico </v>
      </c>
      <c r="F5" s="20"/>
    </row>
    <row r="6" spans="1:19" x14ac:dyDescent="0.25">
      <c r="C6" s="4" t="s">
        <v>6</v>
      </c>
      <c r="D6" s="5" t="str">
        <f>'Concertacion '!D6</f>
        <v>Alex Rios</v>
      </c>
      <c r="F6" s="20"/>
    </row>
    <row r="7" spans="1:19" x14ac:dyDescent="0.25">
      <c r="C7" s="4" t="s">
        <v>8</v>
      </c>
      <c r="D7" s="5" t="str">
        <f>'Concertacion '!D7</f>
        <v>Daniel Gomez</v>
      </c>
      <c r="F7" s="20"/>
    </row>
    <row r="8" spans="1:19" x14ac:dyDescent="0.25">
      <c r="C8" s="4" t="s">
        <v>66</v>
      </c>
      <c r="D8" s="6">
        <v>41715</v>
      </c>
      <c r="F8" s="21"/>
    </row>
    <row r="9" spans="1:19" x14ac:dyDescent="0.25">
      <c r="C9" s="206" t="s">
        <v>67</v>
      </c>
      <c r="D9" s="5" t="s">
        <v>68</v>
      </c>
      <c r="F9" s="20"/>
      <c r="G9" s="7"/>
    </row>
    <row r="10" spans="1:19" x14ac:dyDescent="0.25">
      <c r="C10" s="206"/>
      <c r="D10" s="5" t="s">
        <v>13</v>
      </c>
      <c r="F10" s="20"/>
    </row>
    <row r="11" spans="1:19" x14ac:dyDescent="0.25">
      <c r="C11" s="2" t="s">
        <v>69</v>
      </c>
      <c r="D11" s="5" t="s">
        <v>101</v>
      </c>
      <c r="F11" s="20"/>
    </row>
    <row r="12" spans="1:19" x14ac:dyDescent="0.25">
      <c r="C12" s="2"/>
      <c r="D12" s="5" t="s">
        <v>102</v>
      </c>
      <c r="F12" s="20"/>
    </row>
    <row r="13" spans="1:19" x14ac:dyDescent="0.25">
      <c r="D13" s="29"/>
      <c r="E13" s="20"/>
      <c r="F13" s="20"/>
    </row>
    <row r="14" spans="1:19" ht="14.4" thickBot="1" x14ac:dyDescent="0.3"/>
    <row r="15" spans="1:19" ht="14.4" thickBot="1" x14ac:dyDescent="0.3">
      <c r="A15" s="373" t="s">
        <v>14</v>
      </c>
      <c r="B15" s="374"/>
      <c r="C15" s="374"/>
      <c r="D15" s="374"/>
      <c r="E15" s="374"/>
      <c r="F15" s="374"/>
      <c r="G15" s="374"/>
      <c r="H15" s="375" t="s">
        <v>71</v>
      </c>
      <c r="I15" s="376"/>
      <c r="J15" s="376"/>
      <c r="K15" s="376"/>
      <c r="L15" s="376"/>
      <c r="M15" s="376"/>
      <c r="N15" s="376"/>
      <c r="O15" s="376"/>
      <c r="P15" s="376"/>
      <c r="Q15" s="376"/>
      <c r="R15" s="377"/>
    </row>
    <row r="16" spans="1:19" ht="28.5" customHeight="1" x14ac:dyDescent="0.25">
      <c r="A16" s="57" t="s">
        <v>17</v>
      </c>
      <c r="B16" s="57" t="s">
        <v>18</v>
      </c>
      <c r="C16" s="61" t="s">
        <v>19</v>
      </c>
      <c r="D16" s="57" t="s">
        <v>20</v>
      </c>
      <c r="E16" s="57" t="s">
        <v>72</v>
      </c>
      <c r="F16" s="57" t="s">
        <v>22</v>
      </c>
      <c r="G16" s="36" t="s">
        <v>23</v>
      </c>
      <c r="H16" s="363" t="s">
        <v>73</v>
      </c>
      <c r="I16" s="364"/>
      <c r="J16" s="364"/>
      <c r="K16" s="365"/>
      <c r="L16" s="57" t="s">
        <v>74</v>
      </c>
      <c r="M16" s="366" t="s">
        <v>75</v>
      </c>
      <c r="N16" s="368" t="s">
        <v>76</v>
      </c>
      <c r="O16" s="370" t="s">
        <v>77</v>
      </c>
      <c r="P16" s="371"/>
      <c r="Q16" s="363" t="s">
        <v>16</v>
      </c>
      <c r="R16" s="365"/>
    </row>
    <row r="17" spans="1:18" ht="30" customHeight="1" x14ac:dyDescent="0.25">
      <c r="A17" s="210" t="s">
        <v>26</v>
      </c>
      <c r="B17" s="211">
        <v>0.3</v>
      </c>
      <c r="C17" s="197" t="s">
        <v>27</v>
      </c>
      <c r="D17" s="10" t="s">
        <v>28</v>
      </c>
      <c r="E17" s="197">
        <v>4</v>
      </c>
      <c r="F17" s="197" t="s">
        <v>29</v>
      </c>
      <c r="G17" s="203" t="s">
        <v>30</v>
      </c>
      <c r="H17" s="54" t="s">
        <v>61</v>
      </c>
      <c r="I17" s="54" t="s">
        <v>62</v>
      </c>
      <c r="J17" s="54" t="s">
        <v>63</v>
      </c>
      <c r="K17" s="54" t="s">
        <v>78</v>
      </c>
      <c r="L17" s="9" t="s">
        <v>64</v>
      </c>
      <c r="M17" s="367"/>
      <c r="N17" s="369"/>
      <c r="O17" s="22" t="s">
        <v>79</v>
      </c>
      <c r="P17" s="22" t="s">
        <v>59</v>
      </c>
      <c r="Q17" s="22" t="s">
        <v>24</v>
      </c>
      <c r="R17" s="55" t="s">
        <v>25</v>
      </c>
    </row>
    <row r="18" spans="1:18" ht="45" customHeight="1" x14ac:dyDescent="0.25">
      <c r="A18" s="210"/>
      <c r="B18" s="210"/>
      <c r="C18" s="198"/>
      <c r="D18" s="11" t="s">
        <v>31</v>
      </c>
      <c r="E18" s="198"/>
      <c r="F18" s="198"/>
      <c r="G18" s="203"/>
      <c r="H18" s="384">
        <f>1/E17</f>
        <v>0.25</v>
      </c>
      <c r="I18" s="384">
        <f>+'Seguimiento 2'!I18:I20</f>
        <v>0.25</v>
      </c>
      <c r="J18" s="384">
        <f>2/E17</f>
        <v>0.5</v>
      </c>
      <c r="K18" s="384"/>
      <c r="L18" s="378">
        <f>+H18+I18+J18</f>
        <v>1</v>
      </c>
      <c r="M18" s="378">
        <f>4*B17/E17</f>
        <v>0.3</v>
      </c>
      <c r="N18" s="387" t="s">
        <v>80</v>
      </c>
      <c r="O18" s="387" t="s">
        <v>81</v>
      </c>
      <c r="P18" s="197" t="s">
        <v>82</v>
      </c>
      <c r="Q18" s="387" t="s">
        <v>83</v>
      </c>
      <c r="R18" s="197"/>
    </row>
    <row r="19" spans="1:18" ht="35.25" customHeight="1" x14ac:dyDescent="0.25">
      <c r="A19" s="210"/>
      <c r="B19" s="210"/>
      <c r="C19" s="198"/>
      <c r="D19" s="11" t="s">
        <v>32</v>
      </c>
      <c r="E19" s="198"/>
      <c r="F19" s="198"/>
      <c r="G19" s="203"/>
      <c r="H19" s="385"/>
      <c r="I19" s="385"/>
      <c r="J19" s="385"/>
      <c r="K19" s="385"/>
      <c r="L19" s="379"/>
      <c r="M19" s="379"/>
      <c r="N19" s="388"/>
      <c r="O19" s="388"/>
      <c r="P19" s="198"/>
      <c r="Q19" s="388"/>
      <c r="R19" s="198"/>
    </row>
    <row r="20" spans="1:18" ht="39.75" customHeight="1" x14ac:dyDescent="0.25">
      <c r="A20" s="210"/>
      <c r="B20" s="210"/>
      <c r="C20" s="199"/>
      <c r="D20" s="11" t="s">
        <v>33</v>
      </c>
      <c r="E20" s="199"/>
      <c r="F20" s="199"/>
      <c r="G20" s="203"/>
      <c r="H20" s="386"/>
      <c r="I20" s="386"/>
      <c r="J20" s="386"/>
      <c r="K20" s="386"/>
      <c r="L20" s="380"/>
      <c r="M20" s="380"/>
      <c r="N20" s="389"/>
      <c r="O20" s="389"/>
      <c r="P20" s="199"/>
      <c r="Q20" s="389"/>
      <c r="R20" s="199"/>
    </row>
    <row r="21" spans="1:18" ht="56.25" customHeight="1" x14ac:dyDescent="0.25">
      <c r="A21" s="216" t="s">
        <v>34</v>
      </c>
      <c r="B21" s="200">
        <v>0.4</v>
      </c>
      <c r="C21" s="197" t="s">
        <v>35</v>
      </c>
      <c r="D21" s="11" t="s">
        <v>84</v>
      </c>
      <c r="E21" s="197">
        <v>20</v>
      </c>
      <c r="F21" s="197" t="s">
        <v>37</v>
      </c>
      <c r="G21" s="197" t="s">
        <v>85</v>
      </c>
      <c r="H21" s="384">
        <f>7/25</f>
        <v>0.28000000000000003</v>
      </c>
      <c r="I21" s="390">
        <f>+'Seguimiento 2'!I21:I23</f>
        <v>0.35</v>
      </c>
      <c r="J21" s="384">
        <f>5/E21</f>
        <v>0.25</v>
      </c>
      <c r="K21" s="197"/>
      <c r="L21" s="390">
        <f>+H21+I21+J21+K21</f>
        <v>0.88</v>
      </c>
      <c r="M21" s="390">
        <f>+L21*B21</f>
        <v>0.35200000000000004</v>
      </c>
      <c r="N21" s="197"/>
      <c r="O21" s="197"/>
      <c r="P21" s="197"/>
      <c r="Q21" s="197"/>
      <c r="R21" s="197"/>
    </row>
    <row r="22" spans="1:18" ht="47.25" customHeight="1" x14ac:dyDescent="0.25">
      <c r="A22" s="217"/>
      <c r="B22" s="201"/>
      <c r="C22" s="198"/>
      <c r="D22" s="11" t="s">
        <v>39</v>
      </c>
      <c r="E22" s="198"/>
      <c r="F22" s="198"/>
      <c r="G22" s="198"/>
      <c r="H22" s="385"/>
      <c r="I22" s="198"/>
      <c r="J22" s="385"/>
      <c r="K22" s="198"/>
      <c r="L22" s="391"/>
      <c r="M22" s="391"/>
      <c r="N22" s="198"/>
      <c r="O22" s="198"/>
      <c r="P22" s="198"/>
      <c r="Q22" s="198"/>
      <c r="R22" s="198"/>
    </row>
    <row r="23" spans="1:18" ht="57" customHeight="1" x14ac:dyDescent="0.25">
      <c r="A23" s="218"/>
      <c r="B23" s="202"/>
      <c r="C23" s="199"/>
      <c r="D23" s="11" t="s">
        <v>41</v>
      </c>
      <c r="E23" s="198"/>
      <c r="F23" s="199"/>
      <c r="G23" s="199"/>
      <c r="H23" s="386"/>
      <c r="I23" s="199"/>
      <c r="J23" s="386"/>
      <c r="K23" s="199"/>
      <c r="L23" s="392"/>
      <c r="M23" s="392"/>
      <c r="N23" s="199"/>
      <c r="O23" s="199"/>
      <c r="P23" s="199"/>
      <c r="Q23" s="199"/>
      <c r="R23" s="199"/>
    </row>
    <row r="24" spans="1:18" ht="55.5" customHeight="1" x14ac:dyDescent="0.25">
      <c r="A24" s="216" t="s">
        <v>43</v>
      </c>
      <c r="B24" s="200">
        <v>0.3</v>
      </c>
      <c r="C24" s="197" t="s">
        <v>44</v>
      </c>
      <c r="D24" s="11" t="s">
        <v>45</v>
      </c>
      <c r="E24" s="197">
        <v>15</v>
      </c>
      <c r="F24" s="197" t="s">
        <v>29</v>
      </c>
      <c r="G24" s="197" t="s">
        <v>42</v>
      </c>
      <c r="H24" s="384">
        <f>3/30</f>
        <v>0.1</v>
      </c>
      <c r="I24" s="390">
        <f>+'Seguimiento 2'!I24:I26</f>
        <v>0.33333333333333331</v>
      </c>
      <c r="J24" s="384">
        <f>6/E24</f>
        <v>0.4</v>
      </c>
      <c r="K24" s="197"/>
      <c r="L24" s="390">
        <f>+H24+I24+J24+K24</f>
        <v>0.83333333333333337</v>
      </c>
      <c r="M24" s="390">
        <f>14*B24/E24</f>
        <v>0.28000000000000003</v>
      </c>
      <c r="N24" s="197"/>
      <c r="O24" s="197"/>
      <c r="P24" s="197"/>
      <c r="Q24" s="197"/>
      <c r="R24" s="197"/>
    </row>
    <row r="25" spans="1:18" ht="39.75" customHeight="1" x14ac:dyDescent="0.25">
      <c r="A25" s="217"/>
      <c r="B25" s="201"/>
      <c r="C25" s="198"/>
      <c r="D25" s="11" t="s">
        <v>46</v>
      </c>
      <c r="E25" s="198"/>
      <c r="F25" s="198"/>
      <c r="G25" s="198"/>
      <c r="H25" s="385"/>
      <c r="I25" s="198"/>
      <c r="J25" s="385"/>
      <c r="K25" s="198"/>
      <c r="L25" s="391"/>
      <c r="M25" s="391"/>
      <c r="N25" s="198"/>
      <c r="O25" s="198"/>
      <c r="P25" s="198"/>
      <c r="Q25" s="198"/>
      <c r="R25" s="198"/>
    </row>
    <row r="26" spans="1:18" ht="39" customHeight="1" x14ac:dyDescent="0.25">
      <c r="A26" s="218"/>
      <c r="B26" s="202"/>
      <c r="C26" s="199"/>
      <c r="D26" s="11" t="s">
        <v>47</v>
      </c>
      <c r="E26" s="199"/>
      <c r="F26" s="199"/>
      <c r="G26" s="199"/>
      <c r="H26" s="386"/>
      <c r="I26" s="199"/>
      <c r="J26" s="386"/>
      <c r="K26" s="199"/>
      <c r="L26" s="392"/>
      <c r="M26" s="392"/>
      <c r="N26" s="199"/>
      <c r="O26" s="199"/>
      <c r="P26" s="199"/>
      <c r="Q26" s="199"/>
      <c r="R26" s="199"/>
    </row>
    <row r="27" spans="1:18" ht="33.75" customHeight="1" x14ac:dyDescent="0.25">
      <c r="A27" s="55" t="s">
        <v>48</v>
      </c>
      <c r="B27" s="56">
        <f>SUM(B17:B26)</f>
        <v>1</v>
      </c>
      <c r="C27" s="56"/>
      <c r="D27" s="5"/>
      <c r="E27" s="5"/>
      <c r="F27" s="5"/>
      <c r="G27" s="11"/>
      <c r="H27" s="56">
        <f>SUM(H18:H26)</f>
        <v>0.63</v>
      </c>
      <c r="I27" s="56">
        <f>SUM(I18:I26)</f>
        <v>0.93333333333333335</v>
      </c>
      <c r="J27" s="56">
        <f>SUM(J18:J26)</f>
        <v>1.1499999999999999</v>
      </c>
      <c r="K27" s="5"/>
      <c r="L27" s="23">
        <f>SUM(L18:L26)/3</f>
        <v>0.9044444444444445</v>
      </c>
      <c r="M27" s="23">
        <f>SUM(M18:M26)</f>
        <v>0.93200000000000005</v>
      </c>
      <c r="N27" s="5"/>
      <c r="O27" s="5"/>
      <c r="P27" s="5"/>
      <c r="Q27" s="5"/>
      <c r="R27" s="5"/>
    </row>
    <row r="28" spans="1:18" ht="29.25" customHeight="1" thickBot="1" x14ac:dyDescent="0.3">
      <c r="A28" s="13"/>
    </row>
    <row r="29" spans="1:18" ht="20.25" customHeight="1" x14ac:dyDescent="0.25">
      <c r="A29" s="13"/>
      <c r="D29" s="225"/>
      <c r="E29" s="226"/>
      <c r="F29" s="393"/>
      <c r="G29" s="394"/>
      <c r="H29" s="395"/>
      <c r="I29" s="24"/>
      <c r="J29" s="24"/>
      <c r="K29" s="24"/>
      <c r="L29" s="24"/>
      <c r="M29" s="24"/>
      <c r="N29" s="24"/>
      <c r="O29" s="24"/>
      <c r="P29" s="24"/>
      <c r="Q29" s="24"/>
      <c r="R29" s="24"/>
    </row>
    <row r="30" spans="1:18" ht="14.4" thickBot="1" x14ac:dyDescent="0.3">
      <c r="A30" s="13"/>
      <c r="D30" s="223" t="s">
        <v>49</v>
      </c>
      <c r="E30" s="224"/>
      <c r="F30" s="59"/>
      <c r="G30" s="224" t="s">
        <v>50</v>
      </c>
      <c r="H30" s="227"/>
      <c r="I30" s="25"/>
      <c r="J30" s="25"/>
      <c r="K30" s="25"/>
      <c r="L30" s="25"/>
      <c r="M30" s="25"/>
      <c r="N30" s="25"/>
      <c r="O30" s="25"/>
      <c r="P30" s="25"/>
      <c r="Q30" s="25"/>
      <c r="R30" s="25"/>
    </row>
    <row r="31" spans="1:18" ht="14.4" thickBot="1" x14ac:dyDescent="0.3">
      <c r="A31" s="13"/>
    </row>
    <row r="32" spans="1:18" ht="14.4" thickBot="1" x14ac:dyDescent="0.3">
      <c r="A32" s="13"/>
      <c r="B32" s="396" t="s">
        <v>86</v>
      </c>
      <c r="C32" s="376"/>
      <c r="D32" s="376"/>
      <c r="E32" s="376"/>
      <c r="F32" s="376"/>
      <c r="G32" s="376"/>
      <c r="H32" s="377"/>
      <c r="I32" s="34"/>
      <c r="J32" s="34"/>
      <c r="K32" s="34"/>
      <c r="L32" s="34"/>
      <c r="M32" s="34"/>
      <c r="N32" s="34"/>
      <c r="O32" s="34"/>
      <c r="P32" s="34"/>
      <c r="Q32" s="34"/>
      <c r="R32" s="34"/>
    </row>
    <row r="33" spans="1:18" ht="41.4" x14ac:dyDescent="0.25">
      <c r="A33" s="13"/>
      <c r="B33" s="14" t="s">
        <v>87</v>
      </c>
      <c r="C33" s="30" t="s">
        <v>88</v>
      </c>
      <c r="D33" s="15" t="s">
        <v>89</v>
      </c>
      <c r="E33" s="15" t="s">
        <v>90</v>
      </c>
      <c r="F33" s="15" t="s">
        <v>91</v>
      </c>
      <c r="G33" s="61" t="s">
        <v>92</v>
      </c>
      <c r="H33" s="61" t="s">
        <v>93</v>
      </c>
      <c r="I33" s="25"/>
      <c r="J33" s="25"/>
      <c r="K33" s="25"/>
      <c r="L33" s="25"/>
      <c r="M33" s="25"/>
      <c r="N33" s="25"/>
      <c r="O33" s="25"/>
      <c r="P33" s="25"/>
      <c r="Q33" s="25"/>
      <c r="R33" s="25"/>
    </row>
    <row r="34" spans="1:18" ht="82.8" x14ac:dyDescent="0.25">
      <c r="B34" s="26" t="s">
        <v>54</v>
      </c>
      <c r="C34" s="11" t="s">
        <v>94</v>
      </c>
      <c r="D34" s="11" t="s">
        <v>95</v>
      </c>
      <c r="E34" s="16">
        <v>41807</v>
      </c>
      <c r="F34" s="11" t="s">
        <v>96</v>
      </c>
      <c r="G34" s="20"/>
      <c r="H34" s="17"/>
      <c r="I34" s="20"/>
      <c r="J34" s="20"/>
      <c r="K34" s="20"/>
      <c r="L34" s="20"/>
      <c r="M34" s="20"/>
      <c r="N34" s="20"/>
      <c r="O34" s="20"/>
      <c r="P34" s="20"/>
      <c r="Q34" s="20"/>
      <c r="R34" s="20"/>
    </row>
    <row r="35" spans="1:18" ht="41.4" x14ac:dyDescent="0.25">
      <c r="B35" s="27" t="s">
        <v>97</v>
      </c>
      <c r="C35" s="31"/>
      <c r="D35" s="5"/>
      <c r="E35" s="5"/>
      <c r="F35" s="5"/>
      <c r="G35" s="5"/>
      <c r="H35" s="17"/>
      <c r="I35" s="20"/>
      <c r="J35" s="20"/>
      <c r="K35" s="20"/>
      <c r="L35" s="20"/>
      <c r="M35" s="20"/>
      <c r="N35" s="20"/>
      <c r="O35" s="20"/>
      <c r="P35" s="20"/>
      <c r="Q35" s="20"/>
      <c r="R35" s="20"/>
    </row>
    <row r="36" spans="1:18" x14ac:dyDescent="0.25">
      <c r="B36" s="28" t="s">
        <v>98</v>
      </c>
      <c r="C36" s="32"/>
      <c r="D36" s="5"/>
      <c r="E36" s="5"/>
      <c r="F36" s="5"/>
      <c r="G36" s="5"/>
      <c r="H36" s="17"/>
      <c r="I36" s="20"/>
      <c r="J36" s="20"/>
      <c r="K36" s="20"/>
      <c r="L36" s="20"/>
      <c r="M36" s="20"/>
      <c r="N36" s="20"/>
      <c r="O36" s="20"/>
      <c r="P36" s="20"/>
      <c r="Q36" s="20"/>
      <c r="R36" s="20"/>
    </row>
    <row r="37" spans="1:18" x14ac:dyDescent="0.25">
      <c r="B37" s="28" t="s">
        <v>99</v>
      </c>
      <c r="C37" s="32"/>
      <c r="D37" s="5"/>
      <c r="E37" s="5"/>
      <c r="F37" s="5"/>
      <c r="G37" s="5"/>
      <c r="H37" s="17"/>
      <c r="I37" s="20"/>
      <c r="J37" s="20"/>
      <c r="K37" s="20"/>
      <c r="L37" s="20"/>
      <c r="M37" s="20"/>
      <c r="N37" s="20"/>
      <c r="O37" s="20"/>
      <c r="P37" s="20"/>
      <c r="Q37" s="20"/>
      <c r="R37" s="20"/>
    </row>
    <row r="38" spans="1:18" ht="14.4" thickBot="1" x14ac:dyDescent="0.3">
      <c r="B38" s="58" t="s">
        <v>100</v>
      </c>
      <c r="C38" s="33"/>
      <c r="D38" s="18"/>
      <c r="E38" s="18"/>
      <c r="F38" s="18"/>
      <c r="G38" s="18"/>
      <c r="H38" s="19"/>
      <c r="I38" s="20"/>
      <c r="J38" s="20"/>
      <c r="K38" s="20"/>
      <c r="L38" s="20"/>
      <c r="M38" s="20"/>
      <c r="N38" s="20"/>
      <c r="O38" s="20"/>
      <c r="P38" s="20"/>
      <c r="Q38" s="20"/>
      <c r="R38" s="20"/>
    </row>
    <row r="39" spans="1:18" x14ac:dyDescent="0.25">
      <c r="I39" s="20"/>
      <c r="J39" s="20"/>
      <c r="K39" s="20"/>
      <c r="L39" s="20"/>
      <c r="M39" s="20"/>
      <c r="N39" s="20"/>
      <c r="O39" s="20"/>
      <c r="P39" s="20"/>
      <c r="Q39" s="20"/>
      <c r="R39" s="20"/>
    </row>
  </sheetData>
  <mergeCells count="66">
    <mergeCell ref="P21:P23"/>
    <mergeCell ref="Q21:Q23"/>
    <mergeCell ref="P24:P26"/>
    <mergeCell ref="Q24:Q26"/>
    <mergeCell ref="R24:R26"/>
    <mergeCell ref="R21:R23"/>
    <mergeCell ref="K24:K26"/>
    <mergeCell ref="M24:M26"/>
    <mergeCell ref="N21:N23"/>
    <mergeCell ref="N24:N26"/>
    <mergeCell ref="O21:O23"/>
    <mergeCell ref="O24:O26"/>
    <mergeCell ref="L21:L23"/>
    <mergeCell ref="D29:E29"/>
    <mergeCell ref="F29:H29"/>
    <mergeCell ref="D30:E30"/>
    <mergeCell ref="G30:H30"/>
    <mergeCell ref="B32:H32"/>
    <mergeCell ref="J24:J26"/>
    <mergeCell ref="M21:M23"/>
    <mergeCell ref="A24:A26"/>
    <mergeCell ref="B24:B26"/>
    <mergeCell ref="C24:C26"/>
    <mergeCell ref="E24:E26"/>
    <mergeCell ref="F24:F26"/>
    <mergeCell ref="G24:G26"/>
    <mergeCell ref="H24:H26"/>
    <mergeCell ref="I24:I26"/>
    <mergeCell ref="L24:L26"/>
    <mergeCell ref="G21:G23"/>
    <mergeCell ref="H21:H23"/>
    <mergeCell ref="I21:I23"/>
    <mergeCell ref="J21:J23"/>
    <mergeCell ref="K21:K23"/>
    <mergeCell ref="N18:N20"/>
    <mergeCell ref="O18:O20"/>
    <mergeCell ref="P18:P20"/>
    <mergeCell ref="Q18:Q20"/>
    <mergeCell ref="R18:R20"/>
    <mergeCell ref="A21:A23"/>
    <mergeCell ref="B21:B23"/>
    <mergeCell ref="C21:C23"/>
    <mergeCell ref="E21:E23"/>
    <mergeCell ref="F21:F23"/>
    <mergeCell ref="M18:M20"/>
    <mergeCell ref="A17:A20"/>
    <mergeCell ref="B17:B20"/>
    <mergeCell ref="C17:C20"/>
    <mergeCell ref="E17:E20"/>
    <mergeCell ref="F17:F20"/>
    <mergeCell ref="G17:G20"/>
    <mergeCell ref="H18:H20"/>
    <mergeCell ref="I18:I20"/>
    <mergeCell ref="J18:J20"/>
    <mergeCell ref="K18:K20"/>
    <mergeCell ref="L18:L20"/>
    <mergeCell ref="B2:R2"/>
    <mergeCell ref="B3:E3"/>
    <mergeCell ref="C9:C10"/>
    <mergeCell ref="A15:G15"/>
    <mergeCell ref="H15:R15"/>
    <mergeCell ref="H16:K16"/>
    <mergeCell ref="M16:M17"/>
    <mergeCell ref="N16:N17"/>
    <mergeCell ref="O16:P16"/>
    <mergeCell ref="Q16:R16"/>
  </mergeCells>
  <conditionalFormatting sqref="L18">
    <cfRule type="cellIs" dxfId="2" priority="1" operator="greaterThan">
      <formula>100</formula>
    </cfRule>
  </conditionalFormatting>
  <pageMargins left="0.7" right="0.7" top="0.75" bottom="0.75" header="0.3" footer="0.3"/>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S39"/>
  <sheetViews>
    <sheetView topLeftCell="E10" zoomScale="80" zoomScaleNormal="80" zoomScalePageLayoutView="80" workbookViewId="0">
      <selection activeCell="A15" sqref="A15:G15"/>
    </sheetView>
  </sheetViews>
  <sheetFormatPr baseColWidth="10" defaultColWidth="10.88671875" defaultRowHeight="13.8" x14ac:dyDescent="0.25"/>
  <cols>
    <col min="1" max="1" width="7" style="1" customWidth="1"/>
    <col min="2" max="2" width="22.44140625" style="1" customWidth="1"/>
    <col min="3" max="3" width="36.6640625" style="1" customWidth="1"/>
    <col min="4" max="4" width="45.33203125" style="1" customWidth="1"/>
    <col min="5" max="5" width="22.6640625" style="1" customWidth="1"/>
    <col min="6" max="6" width="29.6640625" style="1" customWidth="1"/>
    <col min="7" max="7" width="15.109375" style="1" customWidth="1"/>
    <col min="8" max="8" width="14.44140625" style="1" customWidth="1"/>
    <col min="9" max="9" width="14.88671875" style="1" customWidth="1"/>
    <col min="10" max="10" width="13" style="1" customWidth="1"/>
    <col min="11" max="11" width="13.44140625" style="1" customWidth="1"/>
    <col min="12" max="13" width="15.44140625" style="1" customWidth="1"/>
    <col min="14" max="14" width="45.6640625" style="1" customWidth="1"/>
    <col min="15" max="18" width="35.6640625" style="1" customWidth="1"/>
    <col min="19" max="16384" width="10.88671875" style="1"/>
  </cols>
  <sheetData>
    <row r="2" spans="1:19" x14ac:dyDescent="0.25">
      <c r="B2" s="196" t="s">
        <v>65</v>
      </c>
      <c r="C2" s="196"/>
      <c r="D2" s="196"/>
      <c r="E2" s="196"/>
      <c r="F2" s="372"/>
      <c r="G2" s="372"/>
      <c r="H2" s="372"/>
      <c r="I2" s="372"/>
      <c r="J2" s="372"/>
      <c r="K2" s="372"/>
      <c r="L2" s="372"/>
      <c r="M2" s="372"/>
      <c r="N2" s="372"/>
      <c r="O2" s="372"/>
      <c r="P2" s="372"/>
      <c r="Q2" s="372"/>
      <c r="R2" s="372"/>
    </row>
    <row r="3" spans="1:19" x14ac:dyDescent="0.25">
      <c r="B3" s="212" t="s">
        <v>1</v>
      </c>
      <c r="C3" s="212"/>
      <c r="D3" s="212"/>
      <c r="E3" s="212"/>
      <c r="F3" s="34"/>
      <c r="G3" s="34"/>
      <c r="H3" s="34"/>
      <c r="I3" s="34"/>
      <c r="J3" s="34"/>
      <c r="K3" s="34"/>
      <c r="L3" s="34"/>
      <c r="M3" s="34"/>
      <c r="N3" s="34"/>
      <c r="O3" s="34"/>
      <c r="P3" s="34"/>
      <c r="Q3" s="34"/>
      <c r="R3" s="34"/>
      <c r="S3" s="20"/>
    </row>
    <row r="4" spans="1:19" ht="27" customHeight="1" x14ac:dyDescent="0.25">
      <c r="C4" s="2" t="s">
        <v>2</v>
      </c>
      <c r="D4" s="5" t="str">
        <f>'Concertacion '!D4</f>
        <v xml:space="preserve">Departamento Administrativo de la Funcion Publica </v>
      </c>
      <c r="F4" s="20"/>
    </row>
    <row r="5" spans="1:19" x14ac:dyDescent="0.25">
      <c r="C5" s="2" t="s">
        <v>4</v>
      </c>
      <c r="D5" s="5" t="str">
        <f>'Concertacion '!D5</f>
        <v xml:space="preserve">Direccion de Empleo Publico </v>
      </c>
      <c r="F5" s="20"/>
    </row>
    <row r="6" spans="1:19" x14ac:dyDescent="0.25">
      <c r="C6" s="4" t="s">
        <v>6</v>
      </c>
      <c r="D6" s="5" t="str">
        <f>'Concertacion '!D6</f>
        <v>Alex Rios</v>
      </c>
      <c r="F6" s="20"/>
    </row>
    <row r="7" spans="1:19" x14ac:dyDescent="0.25">
      <c r="C7" s="4" t="s">
        <v>8</v>
      </c>
      <c r="D7" s="5" t="str">
        <f>'Concertacion '!D7</f>
        <v>Daniel Gomez</v>
      </c>
      <c r="F7" s="20"/>
    </row>
    <row r="8" spans="1:19" x14ac:dyDescent="0.25">
      <c r="C8" s="4" t="s">
        <v>66</v>
      </c>
      <c r="D8" s="6">
        <v>41715</v>
      </c>
      <c r="F8" s="21"/>
    </row>
    <row r="9" spans="1:19" x14ac:dyDescent="0.25">
      <c r="C9" s="206" t="s">
        <v>67</v>
      </c>
      <c r="D9" s="5" t="s">
        <v>68</v>
      </c>
      <c r="F9" s="20"/>
      <c r="G9" s="7"/>
    </row>
    <row r="10" spans="1:19" x14ac:dyDescent="0.25">
      <c r="C10" s="206"/>
      <c r="D10" s="5" t="s">
        <v>13</v>
      </c>
      <c r="F10" s="20"/>
    </row>
    <row r="11" spans="1:19" x14ac:dyDescent="0.25">
      <c r="C11" s="2" t="s">
        <v>69</v>
      </c>
      <c r="D11" s="5" t="s">
        <v>103</v>
      </c>
      <c r="F11" s="20"/>
    </row>
    <row r="12" spans="1:19" x14ac:dyDescent="0.25">
      <c r="C12" s="2"/>
      <c r="D12" s="5" t="s">
        <v>13</v>
      </c>
      <c r="F12" s="20"/>
    </row>
    <row r="13" spans="1:19" x14ac:dyDescent="0.25">
      <c r="D13" s="29"/>
      <c r="E13" s="20"/>
      <c r="F13" s="20"/>
    </row>
    <row r="14" spans="1:19" ht="14.4" thickBot="1" x14ac:dyDescent="0.3"/>
    <row r="15" spans="1:19" ht="14.4" thickBot="1" x14ac:dyDescent="0.3">
      <c r="A15" s="373" t="s">
        <v>14</v>
      </c>
      <c r="B15" s="374"/>
      <c r="C15" s="374"/>
      <c r="D15" s="374"/>
      <c r="E15" s="374"/>
      <c r="F15" s="374"/>
      <c r="G15" s="374"/>
      <c r="H15" s="375" t="s">
        <v>71</v>
      </c>
      <c r="I15" s="376"/>
      <c r="J15" s="376"/>
      <c r="K15" s="376"/>
      <c r="L15" s="376"/>
      <c r="M15" s="376"/>
      <c r="N15" s="376"/>
      <c r="O15" s="376"/>
      <c r="P15" s="376"/>
      <c r="Q15" s="376"/>
      <c r="R15" s="377"/>
    </row>
    <row r="16" spans="1:19" ht="28.5" customHeight="1" x14ac:dyDescent="0.25">
      <c r="A16" s="57" t="s">
        <v>17</v>
      </c>
      <c r="B16" s="57" t="s">
        <v>18</v>
      </c>
      <c r="C16" s="61" t="s">
        <v>19</v>
      </c>
      <c r="D16" s="57" t="s">
        <v>20</v>
      </c>
      <c r="E16" s="57" t="s">
        <v>72</v>
      </c>
      <c r="F16" s="57" t="s">
        <v>22</v>
      </c>
      <c r="G16" s="36" t="s">
        <v>23</v>
      </c>
      <c r="H16" s="363" t="s">
        <v>73</v>
      </c>
      <c r="I16" s="364"/>
      <c r="J16" s="364"/>
      <c r="K16" s="365"/>
      <c r="L16" s="57" t="s">
        <v>74</v>
      </c>
      <c r="M16" s="366" t="s">
        <v>75</v>
      </c>
      <c r="N16" s="368" t="s">
        <v>76</v>
      </c>
      <c r="O16" s="370" t="s">
        <v>77</v>
      </c>
      <c r="P16" s="371"/>
      <c r="Q16" s="363" t="s">
        <v>16</v>
      </c>
      <c r="R16" s="365"/>
    </row>
    <row r="17" spans="1:18" ht="30" customHeight="1" x14ac:dyDescent="0.25">
      <c r="A17" s="210" t="s">
        <v>26</v>
      </c>
      <c r="B17" s="211">
        <v>0.3</v>
      </c>
      <c r="C17" s="197" t="s">
        <v>27</v>
      </c>
      <c r="D17" s="10" t="s">
        <v>28</v>
      </c>
      <c r="E17" s="197">
        <v>4</v>
      </c>
      <c r="F17" s="197" t="s">
        <v>29</v>
      </c>
      <c r="G17" s="203" t="s">
        <v>30</v>
      </c>
      <c r="H17" s="54" t="s">
        <v>61</v>
      </c>
      <c r="I17" s="54" t="s">
        <v>62</v>
      </c>
      <c r="J17" s="54" t="s">
        <v>63</v>
      </c>
      <c r="K17" s="54" t="s">
        <v>78</v>
      </c>
      <c r="L17" s="9" t="s">
        <v>64</v>
      </c>
      <c r="M17" s="367"/>
      <c r="N17" s="369"/>
      <c r="O17" s="22" t="s">
        <v>79</v>
      </c>
      <c r="P17" s="22" t="s">
        <v>59</v>
      </c>
      <c r="Q17" s="22" t="s">
        <v>24</v>
      </c>
      <c r="R17" s="55" t="s">
        <v>25</v>
      </c>
    </row>
    <row r="18" spans="1:18" ht="45" customHeight="1" x14ac:dyDescent="0.25">
      <c r="A18" s="210"/>
      <c r="B18" s="210"/>
      <c r="C18" s="198"/>
      <c r="D18" s="11" t="s">
        <v>31</v>
      </c>
      <c r="E18" s="198"/>
      <c r="F18" s="198"/>
      <c r="G18" s="203"/>
      <c r="H18" s="384">
        <f>1/E17</f>
        <v>0.25</v>
      </c>
      <c r="I18" s="384">
        <f>+'Seguimiento 2'!I18:I20</f>
        <v>0.25</v>
      </c>
      <c r="J18" s="384">
        <f>+'Seguimiento 3'!J18:J20</f>
        <v>0.5</v>
      </c>
      <c r="K18" s="384">
        <v>0</v>
      </c>
      <c r="L18" s="378">
        <f>+H18+I18+J18+K18</f>
        <v>1</v>
      </c>
      <c r="M18" s="378">
        <f>4*B17/E17</f>
        <v>0.3</v>
      </c>
      <c r="N18" s="387" t="s">
        <v>80</v>
      </c>
      <c r="O18" s="387" t="s">
        <v>81</v>
      </c>
      <c r="P18" s="197" t="s">
        <v>82</v>
      </c>
      <c r="Q18" s="387" t="s">
        <v>83</v>
      </c>
      <c r="R18" s="197"/>
    </row>
    <row r="19" spans="1:18" ht="35.25" customHeight="1" x14ac:dyDescent="0.25">
      <c r="A19" s="210"/>
      <c r="B19" s="210"/>
      <c r="C19" s="198"/>
      <c r="D19" s="11" t="s">
        <v>32</v>
      </c>
      <c r="E19" s="198"/>
      <c r="F19" s="198"/>
      <c r="G19" s="203"/>
      <c r="H19" s="385"/>
      <c r="I19" s="385"/>
      <c r="J19" s="385"/>
      <c r="K19" s="385"/>
      <c r="L19" s="379"/>
      <c r="M19" s="379"/>
      <c r="N19" s="388"/>
      <c r="O19" s="388"/>
      <c r="P19" s="198"/>
      <c r="Q19" s="388"/>
      <c r="R19" s="198"/>
    </row>
    <row r="20" spans="1:18" ht="39.75" customHeight="1" x14ac:dyDescent="0.25">
      <c r="A20" s="210"/>
      <c r="B20" s="210"/>
      <c r="C20" s="199"/>
      <c r="D20" s="11" t="s">
        <v>33</v>
      </c>
      <c r="E20" s="199"/>
      <c r="F20" s="199"/>
      <c r="G20" s="203"/>
      <c r="H20" s="386"/>
      <c r="I20" s="386"/>
      <c r="J20" s="386"/>
      <c r="K20" s="386"/>
      <c r="L20" s="380"/>
      <c r="M20" s="380"/>
      <c r="N20" s="389"/>
      <c r="O20" s="389"/>
      <c r="P20" s="199"/>
      <c r="Q20" s="389"/>
      <c r="R20" s="199"/>
    </row>
    <row r="21" spans="1:18" ht="56.25" customHeight="1" x14ac:dyDescent="0.25">
      <c r="A21" s="216" t="s">
        <v>34</v>
      </c>
      <c r="B21" s="200">
        <v>0.4</v>
      </c>
      <c r="C21" s="197" t="s">
        <v>35</v>
      </c>
      <c r="D21" s="11" t="s">
        <v>84</v>
      </c>
      <c r="E21" s="197">
        <v>20</v>
      </c>
      <c r="F21" s="197" t="s">
        <v>37</v>
      </c>
      <c r="G21" s="197" t="s">
        <v>85</v>
      </c>
      <c r="H21" s="384">
        <f>7/25</f>
        <v>0.28000000000000003</v>
      </c>
      <c r="I21" s="390">
        <f>+'Seguimiento 2'!I21:I23</f>
        <v>0.35</v>
      </c>
      <c r="J21" s="390">
        <f>+'Seguimiento 3'!J21:J23</f>
        <v>0.25</v>
      </c>
      <c r="K21" s="384">
        <f>8/E21</f>
        <v>0.4</v>
      </c>
      <c r="L21" s="390">
        <f>+H21+I21+J21+K21</f>
        <v>1.28</v>
      </c>
      <c r="M21" s="390">
        <f>22*B21/E21</f>
        <v>0.44000000000000006</v>
      </c>
      <c r="N21" s="197"/>
      <c r="O21" s="197"/>
      <c r="P21" s="197"/>
      <c r="Q21" s="197"/>
      <c r="R21" s="220"/>
    </row>
    <row r="22" spans="1:18" ht="47.25" customHeight="1" x14ac:dyDescent="0.25">
      <c r="A22" s="217"/>
      <c r="B22" s="201"/>
      <c r="C22" s="198"/>
      <c r="D22" s="11" t="s">
        <v>39</v>
      </c>
      <c r="E22" s="198"/>
      <c r="F22" s="198"/>
      <c r="G22" s="198"/>
      <c r="H22" s="385"/>
      <c r="I22" s="198"/>
      <c r="J22" s="198"/>
      <c r="K22" s="385"/>
      <c r="L22" s="391"/>
      <c r="M22" s="391"/>
      <c r="N22" s="198"/>
      <c r="O22" s="198"/>
      <c r="P22" s="198"/>
      <c r="Q22" s="198"/>
      <c r="R22" s="221"/>
    </row>
    <row r="23" spans="1:18" ht="57" customHeight="1" x14ac:dyDescent="0.25">
      <c r="A23" s="218"/>
      <c r="B23" s="202"/>
      <c r="C23" s="199"/>
      <c r="D23" s="11" t="s">
        <v>41</v>
      </c>
      <c r="E23" s="198"/>
      <c r="F23" s="199"/>
      <c r="G23" s="199"/>
      <c r="H23" s="386"/>
      <c r="I23" s="199"/>
      <c r="J23" s="199"/>
      <c r="K23" s="386"/>
      <c r="L23" s="392"/>
      <c r="M23" s="392"/>
      <c r="N23" s="199"/>
      <c r="O23" s="199"/>
      <c r="P23" s="199"/>
      <c r="Q23" s="199"/>
      <c r="R23" s="222"/>
    </row>
    <row r="24" spans="1:18" ht="55.5" customHeight="1" x14ac:dyDescent="0.25">
      <c r="A24" s="216" t="s">
        <v>43</v>
      </c>
      <c r="B24" s="200">
        <v>0.3</v>
      </c>
      <c r="C24" s="197" t="s">
        <v>44</v>
      </c>
      <c r="D24" s="11" t="s">
        <v>45</v>
      </c>
      <c r="E24" s="197">
        <v>15</v>
      </c>
      <c r="F24" s="197" t="s">
        <v>29</v>
      </c>
      <c r="G24" s="197" t="s">
        <v>42</v>
      </c>
      <c r="H24" s="384">
        <f>3/30</f>
        <v>0.1</v>
      </c>
      <c r="I24" s="390">
        <f>+'Seguimiento 2'!I24:I26</f>
        <v>0.33333333333333331</v>
      </c>
      <c r="J24" s="390">
        <f>+'Seguimiento 3'!J24:J26</f>
        <v>0.4</v>
      </c>
      <c r="K24" s="384">
        <f>1/E24</f>
        <v>6.6666666666666666E-2</v>
      </c>
      <c r="L24" s="390">
        <f>+H24+I24+J24+K24</f>
        <v>0.9</v>
      </c>
      <c r="M24" s="390">
        <f>15*B24/E24</f>
        <v>0.3</v>
      </c>
      <c r="N24" s="197"/>
      <c r="O24" s="197"/>
      <c r="P24" s="197"/>
      <c r="Q24" s="197"/>
      <c r="R24" s="197"/>
    </row>
    <row r="25" spans="1:18" ht="39.75" customHeight="1" x14ac:dyDescent="0.25">
      <c r="A25" s="217"/>
      <c r="B25" s="201"/>
      <c r="C25" s="198"/>
      <c r="D25" s="11" t="s">
        <v>46</v>
      </c>
      <c r="E25" s="198"/>
      <c r="F25" s="198"/>
      <c r="G25" s="198"/>
      <c r="H25" s="385"/>
      <c r="I25" s="198"/>
      <c r="J25" s="198"/>
      <c r="K25" s="385"/>
      <c r="L25" s="391"/>
      <c r="M25" s="391"/>
      <c r="N25" s="198"/>
      <c r="O25" s="198"/>
      <c r="P25" s="198"/>
      <c r="Q25" s="198"/>
      <c r="R25" s="198"/>
    </row>
    <row r="26" spans="1:18" ht="39" customHeight="1" x14ac:dyDescent="0.25">
      <c r="A26" s="218"/>
      <c r="B26" s="202"/>
      <c r="C26" s="199"/>
      <c r="D26" s="11" t="s">
        <v>47</v>
      </c>
      <c r="E26" s="199"/>
      <c r="F26" s="199"/>
      <c r="G26" s="199"/>
      <c r="H26" s="386"/>
      <c r="I26" s="199"/>
      <c r="J26" s="199"/>
      <c r="K26" s="386"/>
      <c r="L26" s="392"/>
      <c r="M26" s="392"/>
      <c r="N26" s="199"/>
      <c r="O26" s="199"/>
      <c r="P26" s="199"/>
      <c r="Q26" s="199"/>
      <c r="R26" s="199"/>
    </row>
    <row r="27" spans="1:18" ht="33.75" customHeight="1" x14ac:dyDescent="0.25">
      <c r="A27" s="55" t="s">
        <v>48</v>
      </c>
      <c r="B27" s="56">
        <f>SUM(B17:B26)</f>
        <v>1</v>
      </c>
      <c r="C27" s="56"/>
      <c r="D27" s="5"/>
      <c r="E27" s="5"/>
      <c r="F27" s="5"/>
      <c r="G27" s="11"/>
      <c r="H27" s="56">
        <f>SUM(H18:H26)</f>
        <v>0.63</v>
      </c>
      <c r="I27" s="56">
        <f>SUM(I18:I26)</f>
        <v>0.93333333333333335</v>
      </c>
      <c r="J27" s="56">
        <f>SUM(J18:J26)</f>
        <v>1.1499999999999999</v>
      </c>
      <c r="K27" s="56">
        <f>SUM(K18:K26)</f>
        <v>0.46666666666666667</v>
      </c>
      <c r="L27" s="23">
        <f>SUM(L18:L26)/3</f>
        <v>1.06</v>
      </c>
      <c r="M27" s="23">
        <f>SUM(M18:M26)</f>
        <v>1.04</v>
      </c>
      <c r="N27" s="5"/>
      <c r="O27" s="5"/>
      <c r="P27" s="5"/>
      <c r="Q27" s="5"/>
      <c r="R27" s="5"/>
    </row>
    <row r="28" spans="1:18" ht="29.25" customHeight="1" thickBot="1" x14ac:dyDescent="0.3">
      <c r="A28" s="13"/>
    </row>
    <row r="29" spans="1:18" ht="20.25" customHeight="1" x14ac:dyDescent="0.25">
      <c r="A29" s="13"/>
      <c r="D29" s="225"/>
      <c r="E29" s="226"/>
      <c r="F29" s="393"/>
      <c r="G29" s="394"/>
      <c r="H29" s="395"/>
      <c r="I29" s="24"/>
      <c r="J29" s="24"/>
      <c r="K29" s="24"/>
      <c r="L29" s="24"/>
      <c r="M29" s="24"/>
      <c r="N29" s="24"/>
      <c r="O29" s="24"/>
      <c r="P29" s="24"/>
      <c r="Q29" s="24"/>
      <c r="R29" s="24"/>
    </row>
    <row r="30" spans="1:18" ht="14.4" thickBot="1" x14ac:dyDescent="0.3">
      <c r="A30" s="13"/>
      <c r="D30" s="223" t="s">
        <v>49</v>
      </c>
      <c r="E30" s="224"/>
      <c r="F30" s="59"/>
      <c r="G30" s="224" t="s">
        <v>50</v>
      </c>
      <c r="H30" s="227"/>
      <c r="I30" s="25"/>
      <c r="J30" s="25"/>
      <c r="K30" s="25"/>
      <c r="L30" s="25"/>
      <c r="M30" s="25"/>
      <c r="N30" s="25"/>
      <c r="O30" s="25"/>
      <c r="P30" s="25"/>
      <c r="Q30" s="25"/>
      <c r="R30" s="25"/>
    </row>
    <row r="31" spans="1:18" ht="14.4" thickBot="1" x14ac:dyDescent="0.3">
      <c r="A31" s="13"/>
    </row>
    <row r="32" spans="1:18" ht="14.4" thickBot="1" x14ac:dyDescent="0.3">
      <c r="A32" s="13"/>
      <c r="B32" s="396" t="s">
        <v>86</v>
      </c>
      <c r="C32" s="376"/>
      <c r="D32" s="376"/>
      <c r="E32" s="376"/>
      <c r="F32" s="376"/>
      <c r="G32" s="376"/>
      <c r="H32" s="377"/>
      <c r="I32" s="34"/>
      <c r="J32" s="34"/>
      <c r="K32" s="34"/>
      <c r="L32" s="34"/>
      <c r="M32" s="34"/>
      <c r="N32" s="34"/>
      <c r="O32" s="34"/>
      <c r="P32" s="34"/>
      <c r="Q32" s="34"/>
      <c r="R32" s="34"/>
    </row>
    <row r="33" spans="1:18" ht="41.4" x14ac:dyDescent="0.25">
      <c r="A33" s="13"/>
      <c r="B33" s="14" t="s">
        <v>87</v>
      </c>
      <c r="C33" s="30" t="s">
        <v>88</v>
      </c>
      <c r="D33" s="15" t="s">
        <v>89</v>
      </c>
      <c r="E33" s="15" t="s">
        <v>90</v>
      </c>
      <c r="F33" s="15" t="s">
        <v>91</v>
      </c>
      <c r="G33" s="61" t="s">
        <v>92</v>
      </c>
      <c r="H33" s="61" t="s">
        <v>93</v>
      </c>
      <c r="I33" s="25"/>
      <c r="J33" s="25"/>
      <c r="K33" s="25"/>
      <c r="L33" s="25"/>
      <c r="M33" s="25"/>
      <c r="N33" s="25"/>
      <c r="O33" s="25"/>
      <c r="P33" s="25"/>
      <c r="Q33" s="25"/>
      <c r="R33" s="25"/>
    </row>
    <row r="34" spans="1:18" ht="82.8" x14ac:dyDescent="0.25">
      <c r="B34" s="26" t="s">
        <v>54</v>
      </c>
      <c r="C34" s="11" t="s">
        <v>94</v>
      </c>
      <c r="D34" s="11" t="s">
        <v>95</v>
      </c>
      <c r="E34" s="16">
        <v>41807</v>
      </c>
      <c r="F34" s="11" t="s">
        <v>96</v>
      </c>
      <c r="G34" s="20"/>
      <c r="H34" s="17"/>
      <c r="I34" s="20"/>
      <c r="J34" s="20"/>
      <c r="K34" s="20"/>
      <c r="L34" s="20"/>
      <c r="M34" s="20"/>
      <c r="N34" s="20"/>
      <c r="O34" s="20"/>
      <c r="P34" s="20"/>
      <c r="Q34" s="20"/>
      <c r="R34" s="20"/>
    </row>
    <row r="35" spans="1:18" ht="41.4" x14ac:dyDescent="0.25">
      <c r="B35" s="27" t="s">
        <v>97</v>
      </c>
      <c r="C35" s="31"/>
      <c r="D35" s="5"/>
      <c r="E35" s="5"/>
      <c r="F35" s="5"/>
      <c r="G35" s="5"/>
      <c r="H35" s="17"/>
      <c r="I35" s="20"/>
      <c r="J35" s="20"/>
      <c r="K35" s="20"/>
      <c r="L35" s="20"/>
      <c r="M35" s="20"/>
      <c r="N35" s="20"/>
      <c r="O35" s="20"/>
      <c r="P35" s="20"/>
      <c r="Q35" s="20"/>
      <c r="R35" s="20"/>
    </row>
    <row r="36" spans="1:18" x14ac:dyDescent="0.25">
      <c r="B36" s="28" t="s">
        <v>98</v>
      </c>
      <c r="C36" s="32"/>
      <c r="D36" s="5"/>
      <c r="E36" s="5"/>
      <c r="F36" s="5"/>
      <c r="G36" s="5"/>
      <c r="H36" s="17"/>
      <c r="I36" s="20"/>
      <c r="J36" s="20"/>
      <c r="K36" s="20"/>
      <c r="L36" s="20"/>
      <c r="M36" s="20"/>
      <c r="N36" s="20"/>
      <c r="O36" s="20"/>
      <c r="P36" s="20"/>
      <c r="Q36" s="20"/>
      <c r="R36" s="20"/>
    </row>
    <row r="37" spans="1:18" x14ac:dyDescent="0.25">
      <c r="B37" s="28" t="s">
        <v>99</v>
      </c>
      <c r="C37" s="32"/>
      <c r="D37" s="5"/>
      <c r="E37" s="5"/>
      <c r="F37" s="5"/>
      <c r="G37" s="5"/>
      <c r="H37" s="17"/>
      <c r="I37" s="20"/>
      <c r="J37" s="20"/>
      <c r="K37" s="20"/>
      <c r="L37" s="20"/>
      <c r="M37" s="20"/>
      <c r="N37" s="20"/>
      <c r="O37" s="20"/>
      <c r="P37" s="20"/>
      <c r="Q37" s="20"/>
      <c r="R37" s="20"/>
    </row>
    <row r="38" spans="1:18" ht="14.4" thickBot="1" x14ac:dyDescent="0.3">
      <c r="B38" s="58" t="s">
        <v>100</v>
      </c>
      <c r="C38" s="33"/>
      <c r="D38" s="18"/>
      <c r="E38" s="18"/>
      <c r="F38" s="18"/>
      <c r="G38" s="18"/>
      <c r="H38" s="19"/>
      <c r="I38" s="20"/>
      <c r="J38" s="20"/>
      <c r="K38" s="20"/>
      <c r="L38" s="20"/>
      <c r="M38" s="20"/>
      <c r="N38" s="20"/>
      <c r="O38" s="20"/>
      <c r="P38" s="20"/>
      <c r="Q38" s="20"/>
      <c r="R38" s="20"/>
    </row>
    <row r="39" spans="1:18" x14ac:dyDescent="0.25">
      <c r="I39" s="20"/>
      <c r="J39" s="20"/>
      <c r="K39" s="20"/>
      <c r="L39" s="20"/>
      <c r="M39" s="20"/>
      <c r="N39" s="20"/>
      <c r="O39" s="20"/>
      <c r="P39" s="20"/>
      <c r="Q39" s="20"/>
      <c r="R39" s="20"/>
    </row>
  </sheetData>
  <mergeCells count="66">
    <mergeCell ref="Q21:Q23"/>
    <mergeCell ref="Q24:Q26"/>
    <mergeCell ref="R21:R23"/>
    <mergeCell ref="R24:R26"/>
    <mergeCell ref="K24:K26"/>
    <mergeCell ref="M24:M26"/>
    <mergeCell ref="N21:N23"/>
    <mergeCell ref="N24:N26"/>
    <mergeCell ref="O21:O23"/>
    <mergeCell ref="P21:P23"/>
    <mergeCell ref="O24:O26"/>
    <mergeCell ref="P24:P26"/>
    <mergeCell ref="L21:L23"/>
    <mergeCell ref="D29:E29"/>
    <mergeCell ref="F29:H29"/>
    <mergeCell ref="D30:E30"/>
    <mergeCell ref="G30:H30"/>
    <mergeCell ref="B32:H32"/>
    <mergeCell ref="J24:J26"/>
    <mergeCell ref="M21:M23"/>
    <mergeCell ref="A24:A26"/>
    <mergeCell ref="B24:B26"/>
    <mergeCell ref="C24:C26"/>
    <mergeCell ref="E24:E26"/>
    <mergeCell ref="F24:F26"/>
    <mergeCell ref="G24:G26"/>
    <mergeCell ref="H24:H26"/>
    <mergeCell ref="I24:I26"/>
    <mergeCell ref="L24:L26"/>
    <mergeCell ref="G21:G23"/>
    <mergeCell ref="H21:H23"/>
    <mergeCell ref="I21:I23"/>
    <mergeCell ref="J21:J23"/>
    <mergeCell ref="K21:K23"/>
    <mergeCell ref="N18:N20"/>
    <mergeCell ref="O18:O20"/>
    <mergeCell ref="P18:P20"/>
    <mergeCell ref="Q18:Q20"/>
    <mergeCell ref="R18:R20"/>
    <mergeCell ref="A21:A23"/>
    <mergeCell ref="B21:B23"/>
    <mergeCell ref="C21:C23"/>
    <mergeCell ref="E21:E23"/>
    <mergeCell ref="F21:F23"/>
    <mergeCell ref="M18:M20"/>
    <mergeCell ref="A17:A20"/>
    <mergeCell ref="B17:B20"/>
    <mergeCell ref="C17:C20"/>
    <mergeCell ref="E17:E20"/>
    <mergeCell ref="F17:F20"/>
    <mergeCell ref="G17:G20"/>
    <mergeCell ref="H18:H20"/>
    <mergeCell ref="I18:I20"/>
    <mergeCell ref="J18:J20"/>
    <mergeCell ref="K18:K20"/>
    <mergeCell ref="L18:L20"/>
    <mergeCell ref="B2:R2"/>
    <mergeCell ref="B3:E3"/>
    <mergeCell ref="C9:C10"/>
    <mergeCell ref="A15:G15"/>
    <mergeCell ref="H15:R15"/>
    <mergeCell ref="H16:K16"/>
    <mergeCell ref="M16:M17"/>
    <mergeCell ref="N16:N17"/>
    <mergeCell ref="O16:P16"/>
    <mergeCell ref="Q16:R16"/>
  </mergeCells>
  <conditionalFormatting sqref="L18">
    <cfRule type="cellIs" dxfId="1" priority="1" operator="greaterThan">
      <formula>100</formula>
    </cfRule>
  </conditionalFormatting>
  <pageMargins left="0.7" right="0.7" top="0.75" bottom="0.75" header="0.3" footer="0.3"/>
  <legacy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M18"/>
  <sheetViews>
    <sheetView zoomScale="80" zoomScaleNormal="80" zoomScalePageLayoutView="80" workbookViewId="0">
      <selection activeCell="N13" sqref="N13"/>
    </sheetView>
  </sheetViews>
  <sheetFormatPr baseColWidth="10" defaultColWidth="10.88671875" defaultRowHeight="13.8" x14ac:dyDescent="0.25"/>
  <cols>
    <col min="1" max="1" width="7" style="1" customWidth="1"/>
    <col min="2" max="2" width="22.44140625" style="1" customWidth="1"/>
    <col min="3" max="3" width="36.6640625" style="1" customWidth="1"/>
    <col min="4" max="4" width="45.33203125" style="1" customWidth="1"/>
    <col min="5" max="5" width="22.6640625" style="1" customWidth="1"/>
    <col min="6" max="6" width="29.6640625" style="1" customWidth="1"/>
    <col min="7" max="7" width="15.109375" style="1" customWidth="1"/>
    <col min="8" max="8" width="14.44140625" style="1" customWidth="1"/>
    <col min="9" max="9" width="14.88671875" style="1" customWidth="1"/>
    <col min="10" max="10" width="13" style="1" customWidth="1"/>
    <col min="11" max="11" width="13.44140625" style="1" customWidth="1"/>
    <col min="12" max="13" width="15.44140625" style="1" customWidth="1"/>
    <col min="14" max="16384" width="10.88671875" style="1"/>
  </cols>
  <sheetData>
    <row r="2" spans="1:13" x14ac:dyDescent="0.25">
      <c r="B2" s="196" t="s">
        <v>65</v>
      </c>
      <c r="C2" s="196"/>
      <c r="D2" s="196"/>
      <c r="E2" s="196"/>
      <c r="F2" s="372"/>
      <c r="G2" s="372"/>
      <c r="H2" s="372"/>
      <c r="I2" s="372"/>
      <c r="J2" s="372"/>
      <c r="K2" s="372"/>
      <c r="L2" s="372"/>
      <c r="M2" s="372"/>
    </row>
    <row r="3" spans="1:13" ht="14.4" thickBot="1" x14ac:dyDescent="0.3"/>
    <row r="4" spans="1:13" ht="14.4" thickBot="1" x14ac:dyDescent="0.3">
      <c r="A4" s="373" t="s">
        <v>14</v>
      </c>
      <c r="B4" s="374"/>
      <c r="C4" s="374"/>
      <c r="D4" s="374"/>
      <c r="E4" s="374"/>
      <c r="F4" s="374"/>
      <c r="G4" s="374"/>
      <c r="H4" s="375" t="s">
        <v>71</v>
      </c>
      <c r="I4" s="376"/>
      <c r="J4" s="376"/>
      <c r="K4" s="376"/>
      <c r="L4" s="376"/>
      <c r="M4" s="376"/>
    </row>
    <row r="5" spans="1:13" ht="28.5" customHeight="1" x14ac:dyDescent="0.25">
      <c r="A5" s="57" t="s">
        <v>17</v>
      </c>
      <c r="B5" s="57" t="s">
        <v>18</v>
      </c>
      <c r="C5" s="61" t="s">
        <v>19</v>
      </c>
      <c r="D5" s="57" t="s">
        <v>20</v>
      </c>
      <c r="E5" s="57" t="s">
        <v>72</v>
      </c>
      <c r="F5" s="57" t="s">
        <v>22</v>
      </c>
      <c r="G5" s="36" t="s">
        <v>23</v>
      </c>
      <c r="H5" s="363" t="s">
        <v>73</v>
      </c>
      <c r="I5" s="364"/>
      <c r="J5" s="364"/>
      <c r="K5" s="365"/>
      <c r="L5" s="57" t="s">
        <v>74</v>
      </c>
      <c r="M5" s="366" t="s">
        <v>75</v>
      </c>
    </row>
    <row r="6" spans="1:13" ht="30" customHeight="1" x14ac:dyDescent="0.25">
      <c r="A6" s="210" t="s">
        <v>26</v>
      </c>
      <c r="B6" s="211">
        <v>0.3</v>
      </c>
      <c r="C6" s="197" t="s">
        <v>27</v>
      </c>
      <c r="D6" s="10" t="s">
        <v>28</v>
      </c>
      <c r="E6" s="197">
        <v>4</v>
      </c>
      <c r="F6" s="197" t="s">
        <v>29</v>
      </c>
      <c r="G6" s="203" t="s">
        <v>30</v>
      </c>
      <c r="H6" s="54" t="s">
        <v>61</v>
      </c>
      <c r="I6" s="54" t="s">
        <v>62</v>
      </c>
      <c r="J6" s="54" t="s">
        <v>63</v>
      </c>
      <c r="K6" s="54" t="s">
        <v>78</v>
      </c>
      <c r="L6" s="9" t="s">
        <v>64</v>
      </c>
      <c r="M6" s="367"/>
    </row>
    <row r="7" spans="1:13" ht="45" customHeight="1" x14ac:dyDescent="0.25">
      <c r="A7" s="210"/>
      <c r="B7" s="210"/>
      <c r="C7" s="198"/>
      <c r="D7" s="11" t="s">
        <v>31</v>
      </c>
      <c r="E7" s="198"/>
      <c r="F7" s="198"/>
      <c r="G7" s="203"/>
      <c r="H7" s="384">
        <f>1/E6</f>
        <v>0.25</v>
      </c>
      <c r="I7" s="384">
        <v>0.25</v>
      </c>
      <c r="J7" s="384">
        <v>0.5</v>
      </c>
      <c r="K7" s="384">
        <v>0</v>
      </c>
      <c r="L7" s="378">
        <f>+H7+I7+J7+K7</f>
        <v>1</v>
      </c>
      <c r="M7" s="378">
        <f>4*B6/E6</f>
        <v>0.3</v>
      </c>
    </row>
    <row r="8" spans="1:13" ht="35.25" customHeight="1" x14ac:dyDescent="0.25">
      <c r="A8" s="210"/>
      <c r="B8" s="210"/>
      <c r="C8" s="198"/>
      <c r="D8" s="11" t="s">
        <v>32</v>
      </c>
      <c r="E8" s="198"/>
      <c r="F8" s="198"/>
      <c r="G8" s="203"/>
      <c r="H8" s="385"/>
      <c r="I8" s="385"/>
      <c r="J8" s="385"/>
      <c r="K8" s="385"/>
      <c r="L8" s="379"/>
      <c r="M8" s="379"/>
    </row>
    <row r="9" spans="1:13" ht="39.75" customHeight="1" x14ac:dyDescent="0.25">
      <c r="A9" s="210"/>
      <c r="B9" s="210"/>
      <c r="C9" s="199"/>
      <c r="D9" s="11" t="s">
        <v>33</v>
      </c>
      <c r="E9" s="199"/>
      <c r="F9" s="199"/>
      <c r="G9" s="203"/>
      <c r="H9" s="386"/>
      <c r="I9" s="386"/>
      <c r="J9" s="386"/>
      <c r="K9" s="386"/>
      <c r="L9" s="380"/>
      <c r="M9" s="380"/>
    </row>
    <row r="10" spans="1:13" ht="56.25" customHeight="1" x14ac:dyDescent="0.25">
      <c r="A10" s="216" t="s">
        <v>34</v>
      </c>
      <c r="B10" s="200">
        <v>0.4</v>
      </c>
      <c r="C10" s="197" t="s">
        <v>35</v>
      </c>
      <c r="D10" s="11" t="s">
        <v>84</v>
      </c>
      <c r="E10" s="197">
        <v>20</v>
      </c>
      <c r="F10" s="197" t="s">
        <v>37</v>
      </c>
      <c r="G10" s="197" t="s">
        <v>85</v>
      </c>
      <c r="H10" s="384">
        <f>7/25</f>
        <v>0.28000000000000003</v>
      </c>
      <c r="I10" s="390">
        <v>0.35</v>
      </c>
      <c r="J10" s="390">
        <v>0.25</v>
      </c>
      <c r="K10" s="384">
        <f>8/E10</f>
        <v>0.4</v>
      </c>
      <c r="L10" s="390">
        <f>+H10+I10+J10+K10</f>
        <v>1.28</v>
      </c>
      <c r="M10" s="390">
        <f>22*B10/E10</f>
        <v>0.44000000000000006</v>
      </c>
    </row>
    <row r="11" spans="1:13" ht="47.25" customHeight="1" x14ac:dyDescent="0.25">
      <c r="A11" s="217"/>
      <c r="B11" s="201"/>
      <c r="C11" s="198"/>
      <c r="D11" s="11" t="s">
        <v>39</v>
      </c>
      <c r="E11" s="198"/>
      <c r="F11" s="198"/>
      <c r="G11" s="198"/>
      <c r="H11" s="385"/>
      <c r="I11" s="198"/>
      <c r="J11" s="198"/>
      <c r="K11" s="385"/>
      <c r="L11" s="391"/>
      <c r="M11" s="391"/>
    </row>
    <row r="12" spans="1:13" ht="57" customHeight="1" x14ac:dyDescent="0.25">
      <c r="A12" s="218"/>
      <c r="B12" s="202"/>
      <c r="C12" s="199"/>
      <c r="D12" s="11" t="s">
        <v>41</v>
      </c>
      <c r="E12" s="198"/>
      <c r="F12" s="199"/>
      <c r="G12" s="199"/>
      <c r="H12" s="386"/>
      <c r="I12" s="199"/>
      <c r="J12" s="199"/>
      <c r="K12" s="386"/>
      <c r="L12" s="392"/>
      <c r="M12" s="392"/>
    </row>
    <row r="13" spans="1:13" ht="55.5" customHeight="1" x14ac:dyDescent="0.25">
      <c r="A13" s="216" t="s">
        <v>43</v>
      </c>
      <c r="B13" s="200">
        <v>0.3</v>
      </c>
      <c r="C13" s="197" t="s">
        <v>44</v>
      </c>
      <c r="D13" s="11" t="s">
        <v>45</v>
      </c>
      <c r="E13" s="197">
        <v>15</v>
      </c>
      <c r="F13" s="197" t="s">
        <v>29</v>
      </c>
      <c r="G13" s="197" t="s">
        <v>42</v>
      </c>
      <c r="H13" s="384">
        <f>3/30</f>
        <v>0.1</v>
      </c>
      <c r="I13" s="390">
        <v>0.33</v>
      </c>
      <c r="J13" s="390">
        <v>0.4</v>
      </c>
      <c r="K13" s="384">
        <f>1/E13</f>
        <v>6.6666666666666666E-2</v>
      </c>
      <c r="L13" s="390">
        <f>+H13+I13+J13+K13</f>
        <v>0.89666666666666672</v>
      </c>
      <c r="M13" s="390">
        <f>15*B13/E13</f>
        <v>0.3</v>
      </c>
    </row>
    <row r="14" spans="1:13" ht="39.75" customHeight="1" x14ac:dyDescent="0.25">
      <c r="A14" s="217"/>
      <c r="B14" s="201"/>
      <c r="C14" s="198"/>
      <c r="D14" s="11" t="s">
        <v>46</v>
      </c>
      <c r="E14" s="198"/>
      <c r="F14" s="198"/>
      <c r="G14" s="198"/>
      <c r="H14" s="385"/>
      <c r="I14" s="198"/>
      <c r="J14" s="198"/>
      <c r="K14" s="385"/>
      <c r="L14" s="391"/>
      <c r="M14" s="391"/>
    </row>
    <row r="15" spans="1:13" ht="39" customHeight="1" x14ac:dyDescent="0.25">
      <c r="A15" s="218"/>
      <c r="B15" s="202"/>
      <c r="C15" s="199"/>
      <c r="D15" s="11" t="s">
        <v>47</v>
      </c>
      <c r="E15" s="199"/>
      <c r="F15" s="199"/>
      <c r="G15" s="199"/>
      <c r="H15" s="386"/>
      <c r="I15" s="199"/>
      <c r="J15" s="199"/>
      <c r="K15" s="386"/>
      <c r="L15" s="392"/>
      <c r="M15" s="392"/>
    </row>
    <row r="16" spans="1:13" ht="33.75" customHeight="1" x14ac:dyDescent="0.25">
      <c r="A16" s="55" t="s">
        <v>48</v>
      </c>
      <c r="B16" s="56">
        <f>SUM(B6:B15)</f>
        <v>1</v>
      </c>
      <c r="C16" s="56"/>
      <c r="D16" s="5"/>
      <c r="E16" s="5"/>
      <c r="F16" s="5"/>
      <c r="G16" s="11"/>
      <c r="H16" s="56">
        <f>SUM(H7:H15)</f>
        <v>0.63</v>
      </c>
      <c r="I16" s="56">
        <f>SUM(I7:I15)</f>
        <v>0.92999999999999994</v>
      </c>
      <c r="J16" s="56">
        <f>SUM(J7:J15)</f>
        <v>1.1499999999999999</v>
      </c>
      <c r="K16" s="56">
        <f>SUM(K7:K15)</f>
        <v>0.46666666666666667</v>
      </c>
      <c r="L16" s="23">
        <f>SUM(L7:L15)/3</f>
        <v>1.058888888888889</v>
      </c>
      <c r="M16" s="23">
        <f>SUM(M7:M15)</f>
        <v>1.04</v>
      </c>
    </row>
    <row r="17" spans="1:13" ht="29.25" customHeight="1" x14ac:dyDescent="0.25">
      <c r="A17" s="13"/>
    </row>
    <row r="18" spans="1:13" x14ac:dyDescent="0.25">
      <c r="I18" s="20"/>
      <c r="J18" s="20"/>
      <c r="K18" s="20"/>
      <c r="L18" s="20"/>
      <c r="M18" s="20"/>
    </row>
  </sheetData>
  <mergeCells count="41">
    <mergeCell ref="M13:M15"/>
    <mergeCell ref="A13:A15"/>
    <mergeCell ref="B13:B15"/>
    <mergeCell ref="C13:C15"/>
    <mergeCell ref="E13:E15"/>
    <mergeCell ref="F13:F15"/>
    <mergeCell ref="G13:G15"/>
    <mergeCell ref="H13:H15"/>
    <mergeCell ref="I13:I15"/>
    <mergeCell ref="J13:J15"/>
    <mergeCell ref="K13:K15"/>
    <mergeCell ref="L13:L15"/>
    <mergeCell ref="M10:M12"/>
    <mergeCell ref="G10:G12"/>
    <mergeCell ref="H10:H12"/>
    <mergeCell ref="I10:I12"/>
    <mergeCell ref="J10:J12"/>
    <mergeCell ref="K10:K12"/>
    <mergeCell ref="L10:L12"/>
    <mergeCell ref="A10:A12"/>
    <mergeCell ref="B10:B12"/>
    <mergeCell ref="C10:C12"/>
    <mergeCell ref="E10:E12"/>
    <mergeCell ref="F10:F12"/>
    <mergeCell ref="M7:M9"/>
    <mergeCell ref="A6:A9"/>
    <mergeCell ref="B6:B9"/>
    <mergeCell ref="C6:C9"/>
    <mergeCell ref="E6:E9"/>
    <mergeCell ref="F6:F9"/>
    <mergeCell ref="G6:G9"/>
    <mergeCell ref="H7:H9"/>
    <mergeCell ref="I7:I9"/>
    <mergeCell ref="J7:J9"/>
    <mergeCell ref="K7:K9"/>
    <mergeCell ref="L7:L9"/>
    <mergeCell ref="B2:M2"/>
    <mergeCell ref="A4:G4"/>
    <mergeCell ref="H4:M4"/>
    <mergeCell ref="H5:K5"/>
    <mergeCell ref="M5:M6"/>
  </mergeCells>
  <conditionalFormatting sqref="L7">
    <cfRule type="cellIs" dxfId="0" priority="1" operator="greaterThan">
      <formula>100</formula>
    </cfRule>
  </conditionalFormatting>
  <pageMargins left="0.7" right="0.7" top="0.75" bottom="0.75" header="0.3" footer="0.3"/>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sheetPr>
  <dimension ref="B1:I20"/>
  <sheetViews>
    <sheetView view="pageBreakPreview" zoomScale="71" zoomScaleSheetLayoutView="71" workbookViewId="0">
      <selection activeCell="P13" sqref="P13"/>
    </sheetView>
  </sheetViews>
  <sheetFormatPr baseColWidth="10" defaultColWidth="11.44140625" defaultRowHeight="14.4" x14ac:dyDescent="0.3"/>
  <cols>
    <col min="1" max="1" width="3.33203125" customWidth="1"/>
    <col min="2" max="2" width="6.88671875" customWidth="1"/>
    <col min="3" max="3" width="15.6640625" customWidth="1"/>
    <col min="4" max="4" width="19.6640625" customWidth="1"/>
    <col min="8" max="8" width="15.33203125" customWidth="1"/>
    <col min="9" max="9" width="17.88671875" customWidth="1"/>
  </cols>
  <sheetData>
    <row r="1" spans="2:9" ht="25.5" customHeight="1" thickBot="1" x14ac:dyDescent="0.35"/>
    <row r="2" spans="2:9" ht="15" hidden="1" thickBot="1" x14ac:dyDescent="0.35"/>
    <row r="3" spans="2:9" ht="38.25" customHeight="1" thickBot="1" x14ac:dyDescent="0.35">
      <c r="B3" s="408" t="s">
        <v>104</v>
      </c>
      <c r="C3" s="409"/>
      <c r="D3" s="409"/>
      <c r="E3" s="409"/>
      <c r="F3" s="409"/>
      <c r="G3" s="409"/>
      <c r="H3" s="409"/>
      <c r="I3" s="410"/>
    </row>
    <row r="4" spans="2:9" ht="15" thickBot="1" x14ac:dyDescent="0.35">
      <c r="B4" s="406" t="s">
        <v>105</v>
      </c>
      <c r="C4" s="402"/>
      <c r="D4" s="402"/>
      <c r="E4" s="411" t="s">
        <v>106</v>
      </c>
      <c r="F4" s="412"/>
      <c r="G4" s="413"/>
      <c r="H4" s="402" t="s">
        <v>107</v>
      </c>
      <c r="I4" s="403"/>
    </row>
    <row r="5" spans="2:9" ht="15" thickBot="1" x14ac:dyDescent="0.35">
      <c r="B5" s="407"/>
      <c r="C5" s="404"/>
      <c r="D5" s="404"/>
      <c r="E5" s="62">
        <v>1</v>
      </c>
      <c r="F5" s="63">
        <v>2</v>
      </c>
      <c r="G5" s="63">
        <v>3</v>
      </c>
      <c r="H5" s="404"/>
      <c r="I5" s="405"/>
    </row>
    <row r="6" spans="2:9" ht="30.75" customHeight="1" x14ac:dyDescent="0.3">
      <c r="B6" s="53">
        <v>1</v>
      </c>
      <c r="C6" s="417" t="s">
        <v>108</v>
      </c>
      <c r="D6" s="417"/>
      <c r="E6" s="64"/>
      <c r="F6" s="64"/>
      <c r="G6" s="64"/>
      <c r="H6" s="414"/>
      <c r="I6" s="415"/>
    </row>
    <row r="7" spans="2:9" ht="39" customHeight="1" x14ac:dyDescent="0.3">
      <c r="B7" s="52">
        <v>2</v>
      </c>
      <c r="C7" s="401" t="s">
        <v>109</v>
      </c>
      <c r="D7" s="401"/>
      <c r="E7" s="50"/>
      <c r="F7" s="50"/>
      <c r="G7" s="50"/>
      <c r="H7" s="399"/>
      <c r="I7" s="400"/>
    </row>
    <row r="8" spans="2:9" ht="30" customHeight="1" x14ac:dyDescent="0.3">
      <c r="B8" s="52">
        <v>3</v>
      </c>
      <c r="C8" s="401" t="s">
        <v>110</v>
      </c>
      <c r="D8" s="401"/>
      <c r="E8" s="50"/>
      <c r="F8" s="50"/>
      <c r="G8" s="50"/>
      <c r="H8" s="399"/>
      <c r="I8" s="400"/>
    </row>
    <row r="9" spans="2:9" ht="34.5" customHeight="1" x14ac:dyDescent="0.3">
      <c r="B9" s="52">
        <v>4</v>
      </c>
      <c r="C9" s="401" t="s">
        <v>111</v>
      </c>
      <c r="D9" s="401"/>
      <c r="E9" s="50"/>
      <c r="F9" s="50"/>
      <c r="G9" s="50"/>
      <c r="H9" s="399"/>
      <c r="I9" s="400"/>
    </row>
    <row r="10" spans="2:9" ht="30.75" customHeight="1" x14ac:dyDescent="0.3">
      <c r="B10" s="52">
        <v>5</v>
      </c>
      <c r="C10" s="401" t="s">
        <v>112</v>
      </c>
      <c r="D10" s="401"/>
      <c r="E10" s="50"/>
      <c r="F10" s="50"/>
      <c r="G10" s="50"/>
      <c r="H10" s="399"/>
      <c r="I10" s="400"/>
    </row>
    <row r="11" spans="2:9" ht="33.75" customHeight="1" x14ac:dyDescent="0.3">
      <c r="B11" s="52">
        <v>6</v>
      </c>
      <c r="C11" s="401" t="s">
        <v>113</v>
      </c>
      <c r="D11" s="401"/>
      <c r="E11" s="50"/>
      <c r="F11" s="50"/>
      <c r="G11" s="50"/>
      <c r="H11" s="399"/>
      <c r="I11" s="400"/>
    </row>
    <row r="12" spans="2:9" ht="25.5" customHeight="1" x14ac:dyDescent="0.3">
      <c r="B12" s="52">
        <v>7</v>
      </c>
      <c r="C12" s="401" t="s">
        <v>114</v>
      </c>
      <c r="D12" s="401"/>
      <c r="E12" s="51"/>
      <c r="F12" s="51"/>
      <c r="G12" s="51"/>
      <c r="H12" s="397"/>
      <c r="I12" s="398"/>
    </row>
    <row r="13" spans="2:9" ht="46.5" customHeight="1" x14ac:dyDescent="0.3">
      <c r="B13" s="52">
        <v>8</v>
      </c>
      <c r="C13" s="401" t="s">
        <v>115</v>
      </c>
      <c r="D13" s="401"/>
      <c r="E13" s="51"/>
      <c r="F13" s="51"/>
      <c r="G13" s="51"/>
      <c r="H13" s="397"/>
      <c r="I13" s="398"/>
    </row>
    <row r="14" spans="2:9" ht="30.75" customHeight="1" x14ac:dyDescent="0.3">
      <c r="B14" s="52">
        <v>9</v>
      </c>
      <c r="C14" s="401" t="s">
        <v>116</v>
      </c>
      <c r="D14" s="401"/>
      <c r="E14" s="51"/>
      <c r="F14" s="51"/>
      <c r="G14" s="51"/>
      <c r="H14" s="397"/>
      <c r="I14" s="398"/>
    </row>
    <row r="15" spans="2:9" x14ac:dyDescent="0.3">
      <c r="B15" s="52">
        <v>10</v>
      </c>
      <c r="C15" s="401"/>
      <c r="D15" s="401"/>
      <c r="E15" s="51"/>
      <c r="F15" s="51"/>
      <c r="G15" s="51"/>
      <c r="H15" s="397"/>
      <c r="I15" s="398"/>
    </row>
    <row r="16" spans="2:9" x14ac:dyDescent="0.3">
      <c r="B16" s="52">
        <v>11</v>
      </c>
      <c r="C16" s="401"/>
      <c r="D16" s="401"/>
      <c r="E16" s="51"/>
      <c r="F16" s="51"/>
      <c r="G16" s="51"/>
      <c r="H16" s="397"/>
      <c r="I16" s="398"/>
    </row>
    <row r="17" spans="2:9" x14ac:dyDescent="0.3">
      <c r="B17" s="52">
        <v>12</v>
      </c>
      <c r="C17" s="401"/>
      <c r="D17" s="401"/>
      <c r="E17" s="51"/>
      <c r="F17" s="51"/>
      <c r="G17" s="51"/>
      <c r="H17" s="397"/>
      <c r="I17" s="398"/>
    </row>
    <row r="18" spans="2:9" ht="15" thickBot="1" x14ac:dyDescent="0.35"/>
    <row r="19" spans="2:9" ht="11.25" customHeight="1" thickBot="1" x14ac:dyDescent="0.35">
      <c r="B19" s="416" t="s">
        <v>117</v>
      </c>
      <c r="C19" s="416"/>
      <c r="D19" s="416"/>
      <c r="E19" s="416"/>
      <c r="F19" s="416"/>
      <c r="G19" s="416"/>
      <c r="H19" s="416"/>
      <c r="I19" s="416"/>
    </row>
    <row r="20" spans="2:9" ht="6.75" customHeight="1" thickBot="1" x14ac:dyDescent="0.35">
      <c r="B20" s="416"/>
      <c r="C20" s="416"/>
      <c r="D20" s="416"/>
      <c r="E20" s="416"/>
      <c r="F20" s="416"/>
      <c r="G20" s="416"/>
      <c r="H20" s="416"/>
      <c r="I20" s="416"/>
    </row>
  </sheetData>
  <mergeCells count="29">
    <mergeCell ref="B19:I20"/>
    <mergeCell ref="H7:I7"/>
    <mergeCell ref="C6:D6"/>
    <mergeCell ref="C7:D7"/>
    <mergeCell ref="C8:D8"/>
    <mergeCell ref="C9:D9"/>
    <mergeCell ref="H13:I13"/>
    <mergeCell ref="H14:I14"/>
    <mergeCell ref="C17:D17"/>
    <mergeCell ref="H17:I17"/>
    <mergeCell ref="H15:I15"/>
    <mergeCell ref="H16:I16"/>
    <mergeCell ref="C13:D13"/>
    <mergeCell ref="C14:D14"/>
    <mergeCell ref="C15:D15"/>
    <mergeCell ref="C16:D16"/>
    <mergeCell ref="H4:I5"/>
    <mergeCell ref="B4:D5"/>
    <mergeCell ref="B3:I3"/>
    <mergeCell ref="E4:G4"/>
    <mergeCell ref="H6:I6"/>
    <mergeCell ref="H12:I12"/>
    <mergeCell ref="H10:I10"/>
    <mergeCell ref="C11:D11"/>
    <mergeCell ref="C12:D12"/>
    <mergeCell ref="H8:I8"/>
    <mergeCell ref="H9:I9"/>
    <mergeCell ref="H11:I11"/>
    <mergeCell ref="C10:D10"/>
  </mergeCells>
  <pageMargins left="0.7" right="0.7" top="0.75" bottom="0.75" header="0.3" footer="0.3"/>
  <pageSetup scale="80" orientation="portrait" r:id="rId1"/>
  <legacy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79998168889431442"/>
  </sheetPr>
  <dimension ref="A1:U254"/>
  <sheetViews>
    <sheetView zoomScaleNormal="100" zoomScaleSheetLayoutView="100" workbookViewId="0">
      <selection activeCell="C8" sqref="C8:G8"/>
    </sheetView>
  </sheetViews>
  <sheetFormatPr baseColWidth="10" defaultColWidth="10.88671875" defaultRowHeight="13.8" x14ac:dyDescent="0.3"/>
  <cols>
    <col min="1" max="1" width="2.44140625" style="127" customWidth="1"/>
    <col min="2" max="2" width="4" style="127" customWidth="1"/>
    <col min="3" max="3" width="20.88671875" style="127" customWidth="1"/>
    <col min="4" max="4" width="35.44140625" style="130" customWidth="1"/>
    <col min="5" max="5" width="21.5546875" style="127" bestFit="1" customWidth="1"/>
    <col min="6" max="6" width="14.109375" style="127" customWidth="1"/>
    <col min="7" max="7" width="14.44140625" style="127" customWidth="1"/>
    <col min="8" max="8" width="32.109375" style="127" customWidth="1"/>
    <col min="9" max="9" width="5" style="127" customWidth="1"/>
    <col min="10" max="10" width="16.44140625" style="127" customWidth="1"/>
    <col min="11" max="16384" width="10.88671875" style="127"/>
  </cols>
  <sheetData>
    <row r="1" spans="1:21" s="194" customFormat="1" ht="24.6" x14ac:dyDescent="0.3">
      <c r="A1" s="86"/>
      <c r="B1" s="418"/>
      <c r="C1" s="418"/>
      <c r="D1" s="425" t="s">
        <v>269</v>
      </c>
      <c r="E1" s="425"/>
      <c r="F1" s="425"/>
      <c r="G1" s="425"/>
      <c r="H1" s="425"/>
      <c r="I1" s="193"/>
      <c r="J1" s="193"/>
      <c r="P1" s="195"/>
      <c r="S1" s="86"/>
      <c r="T1" s="86"/>
      <c r="U1" s="86"/>
    </row>
    <row r="2" spans="1:21" s="194" customFormat="1" ht="26.25" customHeight="1" thickBot="1" x14ac:dyDescent="0.35">
      <c r="A2" s="86"/>
      <c r="B2" s="419"/>
      <c r="C2" s="419"/>
      <c r="D2" s="426" t="s">
        <v>268</v>
      </c>
      <c r="E2" s="426"/>
      <c r="F2" s="426"/>
      <c r="G2" s="426"/>
      <c r="H2" s="426"/>
      <c r="I2" s="193"/>
      <c r="J2" s="193"/>
      <c r="P2" s="195"/>
      <c r="S2" s="86"/>
      <c r="T2" s="86"/>
      <c r="U2" s="86"/>
    </row>
    <row r="3" spans="1:21" s="194" customFormat="1" ht="26.25" customHeight="1" x14ac:dyDescent="0.3">
      <c r="A3" s="86"/>
      <c r="B3" s="419"/>
      <c r="C3" s="419"/>
      <c r="D3" s="178" t="s">
        <v>280</v>
      </c>
      <c r="E3" s="428" t="s">
        <v>281</v>
      </c>
      <c r="F3" s="428"/>
      <c r="G3" s="428"/>
      <c r="H3" s="175" t="s">
        <v>282</v>
      </c>
      <c r="I3" s="193"/>
      <c r="J3" s="193"/>
      <c r="P3" s="195"/>
      <c r="S3" s="86"/>
      <c r="T3" s="86"/>
      <c r="U3" s="86"/>
    </row>
    <row r="4" spans="1:21" s="194" customFormat="1" ht="26.25" customHeight="1" thickBot="1" x14ac:dyDescent="0.35">
      <c r="A4" s="86"/>
      <c r="B4" s="151"/>
      <c r="C4" s="427" t="s">
        <v>271</v>
      </c>
      <c r="D4" s="427"/>
      <c r="E4" s="427"/>
      <c r="F4" s="427"/>
      <c r="G4" s="427"/>
      <c r="H4" s="427"/>
      <c r="I4" s="193"/>
      <c r="J4" s="193"/>
      <c r="P4" s="195"/>
      <c r="S4" s="86"/>
      <c r="T4" s="86"/>
      <c r="U4" s="86"/>
    </row>
    <row r="5" spans="1:21" ht="14.4" thickBot="1" x14ac:dyDescent="0.35">
      <c r="B5" s="150"/>
      <c r="C5" s="150"/>
      <c r="D5" s="152"/>
      <c r="E5" s="150"/>
      <c r="F5" s="150"/>
      <c r="G5" s="150"/>
      <c r="H5" s="150"/>
      <c r="J5" s="190"/>
    </row>
    <row r="6" spans="1:21" ht="21.9" customHeight="1" thickBot="1" x14ac:dyDescent="0.35">
      <c r="B6" s="421" t="s">
        <v>208</v>
      </c>
      <c r="C6" s="422"/>
      <c r="D6" s="422"/>
      <c r="E6" s="422"/>
      <c r="F6" s="422"/>
      <c r="G6" s="422"/>
      <c r="H6" s="423"/>
      <c r="J6" s="190"/>
    </row>
    <row r="7" spans="1:21" ht="30" customHeight="1" x14ac:dyDescent="0.3">
      <c r="B7" s="189"/>
      <c r="C7" s="424" t="s">
        <v>211</v>
      </c>
      <c r="D7" s="424"/>
      <c r="E7" s="424"/>
      <c r="F7" s="424"/>
      <c r="G7" s="424"/>
      <c r="H7" s="179">
        <v>5</v>
      </c>
      <c r="J7" s="190"/>
    </row>
    <row r="8" spans="1:21" ht="27" customHeight="1" x14ac:dyDescent="0.3">
      <c r="B8" s="191"/>
      <c r="C8" s="424" t="s">
        <v>185</v>
      </c>
      <c r="D8" s="424"/>
      <c r="E8" s="424"/>
      <c r="F8" s="424"/>
      <c r="G8" s="424"/>
      <c r="H8" s="179">
        <v>4</v>
      </c>
      <c r="J8" s="190"/>
    </row>
    <row r="9" spans="1:21" x14ac:dyDescent="0.3">
      <c r="B9" s="191"/>
      <c r="C9" s="420" t="s">
        <v>118</v>
      </c>
      <c r="D9" s="420"/>
      <c r="E9" s="420"/>
      <c r="F9" s="420"/>
      <c r="G9" s="420"/>
      <c r="H9" s="179">
        <v>3</v>
      </c>
      <c r="J9" s="190"/>
    </row>
    <row r="10" spans="1:21" x14ac:dyDescent="0.3">
      <c r="B10" s="191"/>
      <c r="C10" s="420" t="s">
        <v>119</v>
      </c>
      <c r="D10" s="420"/>
      <c r="E10" s="420"/>
      <c r="F10" s="420"/>
      <c r="G10" s="420"/>
      <c r="H10" s="179">
        <v>2</v>
      </c>
      <c r="J10" s="190"/>
    </row>
    <row r="11" spans="1:21" ht="14.4" thickBot="1" x14ac:dyDescent="0.35">
      <c r="B11" s="192"/>
      <c r="C11" s="429" t="s">
        <v>217</v>
      </c>
      <c r="D11" s="420"/>
      <c r="E11" s="420"/>
      <c r="F11" s="420"/>
      <c r="G11" s="420"/>
      <c r="H11" s="179">
        <v>1</v>
      </c>
      <c r="J11" s="190"/>
    </row>
    <row r="12" spans="1:21" ht="22.5" customHeight="1" thickBot="1" x14ac:dyDescent="0.35">
      <c r="B12" s="153"/>
      <c r="C12" s="126"/>
      <c r="D12" s="126"/>
      <c r="E12" s="126"/>
      <c r="F12" s="126"/>
      <c r="G12" s="126"/>
      <c r="H12" s="154"/>
      <c r="J12" s="190"/>
    </row>
    <row r="13" spans="1:21" ht="33" customHeight="1" x14ac:dyDescent="0.3">
      <c r="B13" s="430" t="s">
        <v>212</v>
      </c>
      <c r="C13" s="431"/>
      <c r="D13" s="158" t="s">
        <v>120</v>
      </c>
      <c r="E13" s="158" t="s">
        <v>275</v>
      </c>
      <c r="F13" s="172" t="s">
        <v>205</v>
      </c>
      <c r="G13" s="173" t="s">
        <v>206</v>
      </c>
      <c r="H13" s="174" t="s">
        <v>207</v>
      </c>
      <c r="J13" s="190"/>
    </row>
    <row r="14" spans="1:21" ht="47.4" customHeight="1" x14ac:dyDescent="0.3">
      <c r="B14" s="432">
        <v>1</v>
      </c>
      <c r="C14" s="432" t="s">
        <v>122</v>
      </c>
      <c r="D14" s="132" t="s">
        <v>246</v>
      </c>
      <c r="E14" s="128"/>
      <c r="F14" s="433"/>
      <c r="G14" s="433">
        <f>AVERAGE(E18:E18)</f>
        <v>0</v>
      </c>
      <c r="H14" s="434"/>
      <c r="J14" s="190"/>
    </row>
    <row r="15" spans="1:21" ht="38.1" customHeight="1" x14ac:dyDescent="0.3">
      <c r="B15" s="432"/>
      <c r="C15" s="432"/>
      <c r="D15" s="132" t="s">
        <v>123</v>
      </c>
      <c r="E15" s="128"/>
      <c r="F15" s="433"/>
      <c r="G15" s="433"/>
      <c r="H15" s="434"/>
      <c r="J15" s="190"/>
    </row>
    <row r="16" spans="1:21" ht="41.4" customHeight="1" x14ac:dyDescent="0.3">
      <c r="B16" s="432"/>
      <c r="C16" s="432"/>
      <c r="D16" s="132" t="s">
        <v>149</v>
      </c>
      <c r="E16" s="128"/>
      <c r="F16" s="433"/>
      <c r="G16" s="433"/>
      <c r="H16" s="434"/>
      <c r="J16" s="190"/>
    </row>
    <row r="17" spans="2:10" ht="30.6" x14ac:dyDescent="0.3">
      <c r="B17" s="432"/>
      <c r="C17" s="432"/>
      <c r="D17" s="132" t="s">
        <v>150</v>
      </c>
      <c r="E17" s="128"/>
      <c r="F17" s="433"/>
      <c r="G17" s="433"/>
      <c r="H17" s="434"/>
      <c r="J17" s="190"/>
    </row>
    <row r="18" spans="2:10" ht="24.75" customHeight="1" x14ac:dyDescent="0.3">
      <c r="B18" s="435" t="s">
        <v>124</v>
      </c>
      <c r="C18" s="435"/>
      <c r="D18" s="435"/>
      <c r="E18" s="159">
        <f>SUM(E14:E17)/4</f>
        <v>0</v>
      </c>
      <c r="F18" s="433"/>
      <c r="G18" s="433"/>
      <c r="H18" s="434"/>
      <c r="J18" s="190"/>
    </row>
    <row r="19" spans="2:10" ht="24.75" customHeight="1" x14ac:dyDescent="0.3">
      <c r="B19" s="432">
        <v>2</v>
      </c>
      <c r="C19" s="432" t="s">
        <v>125</v>
      </c>
      <c r="D19" s="132" t="s">
        <v>151</v>
      </c>
      <c r="E19" s="146"/>
      <c r="F19" s="433"/>
      <c r="G19" s="433">
        <f>AVERAGE(E24:E24)</f>
        <v>0</v>
      </c>
      <c r="H19" s="434"/>
      <c r="J19" s="190"/>
    </row>
    <row r="20" spans="2:10" ht="20.399999999999999" x14ac:dyDescent="0.3">
      <c r="B20" s="432"/>
      <c r="C20" s="432"/>
      <c r="D20" s="132" t="s">
        <v>152</v>
      </c>
      <c r="E20" s="146"/>
      <c r="F20" s="433"/>
      <c r="G20" s="433"/>
      <c r="H20" s="434"/>
      <c r="J20" s="190"/>
    </row>
    <row r="21" spans="2:10" ht="36" customHeight="1" x14ac:dyDescent="0.3">
      <c r="B21" s="432"/>
      <c r="C21" s="432"/>
      <c r="D21" s="132" t="s">
        <v>245</v>
      </c>
      <c r="E21" s="146"/>
      <c r="F21" s="433"/>
      <c r="G21" s="433"/>
      <c r="H21" s="434"/>
      <c r="J21" s="190"/>
    </row>
    <row r="22" spans="2:10" ht="35.25" customHeight="1" x14ac:dyDescent="0.3">
      <c r="B22" s="432"/>
      <c r="C22" s="432"/>
      <c r="D22" s="132" t="s">
        <v>153</v>
      </c>
      <c r="E22" s="146"/>
      <c r="F22" s="433"/>
      <c r="G22" s="433"/>
      <c r="H22" s="434"/>
      <c r="J22" s="190"/>
    </row>
    <row r="23" spans="2:10" ht="20.399999999999999" x14ac:dyDescent="0.3">
      <c r="B23" s="432"/>
      <c r="C23" s="432"/>
      <c r="D23" s="132" t="s">
        <v>154</v>
      </c>
      <c r="E23" s="146"/>
      <c r="F23" s="433"/>
      <c r="G23" s="433"/>
      <c r="H23" s="434"/>
      <c r="J23" s="190"/>
    </row>
    <row r="24" spans="2:10" ht="24.75" customHeight="1" x14ac:dyDescent="0.3">
      <c r="B24" s="435" t="s">
        <v>124</v>
      </c>
      <c r="C24" s="435"/>
      <c r="D24" s="435"/>
      <c r="E24" s="160">
        <f>SUM(E19:E23)/5</f>
        <v>0</v>
      </c>
      <c r="F24" s="433"/>
      <c r="G24" s="433"/>
      <c r="H24" s="434"/>
      <c r="J24" s="190"/>
    </row>
    <row r="25" spans="2:10" ht="24.75" customHeight="1" x14ac:dyDescent="0.3">
      <c r="B25" s="432">
        <v>3</v>
      </c>
      <c r="C25" s="432" t="s">
        <v>155</v>
      </c>
      <c r="D25" s="132" t="s">
        <v>156</v>
      </c>
      <c r="E25" s="146"/>
      <c r="F25" s="437"/>
      <c r="G25" s="433">
        <f>AVERAGE(E30:E30)</f>
        <v>0</v>
      </c>
      <c r="H25" s="434"/>
      <c r="J25" s="190"/>
    </row>
    <row r="26" spans="2:10" ht="33.75" customHeight="1" x14ac:dyDescent="0.3">
      <c r="B26" s="432"/>
      <c r="C26" s="432"/>
      <c r="D26" s="132" t="s">
        <v>157</v>
      </c>
      <c r="E26" s="146"/>
      <c r="F26" s="437"/>
      <c r="G26" s="433"/>
      <c r="H26" s="434"/>
      <c r="J26" s="190"/>
    </row>
    <row r="27" spans="2:10" x14ac:dyDescent="0.3">
      <c r="B27" s="432"/>
      <c r="C27" s="432"/>
      <c r="D27" s="132" t="s">
        <v>158</v>
      </c>
      <c r="E27" s="146"/>
      <c r="F27" s="437"/>
      <c r="G27" s="433"/>
      <c r="H27" s="434"/>
      <c r="J27" s="190"/>
    </row>
    <row r="28" spans="2:10" ht="27.75" customHeight="1" x14ac:dyDescent="0.3">
      <c r="B28" s="432"/>
      <c r="C28" s="432"/>
      <c r="D28" s="132" t="s">
        <v>159</v>
      </c>
      <c r="E28" s="146"/>
      <c r="F28" s="437"/>
      <c r="G28" s="433"/>
      <c r="H28" s="434"/>
      <c r="J28" s="190"/>
    </row>
    <row r="29" spans="2:10" ht="36" customHeight="1" x14ac:dyDescent="0.3">
      <c r="B29" s="432"/>
      <c r="C29" s="432"/>
      <c r="D29" s="132" t="s">
        <v>247</v>
      </c>
      <c r="E29" s="146"/>
      <c r="F29" s="437"/>
      <c r="G29" s="433"/>
      <c r="H29" s="434"/>
      <c r="J29" s="190"/>
    </row>
    <row r="30" spans="2:10" x14ac:dyDescent="0.3">
      <c r="B30" s="435" t="s">
        <v>124</v>
      </c>
      <c r="C30" s="435"/>
      <c r="D30" s="435"/>
      <c r="E30" s="160">
        <f>SUM(E25:E29)/5</f>
        <v>0</v>
      </c>
      <c r="F30" s="437"/>
      <c r="G30" s="433"/>
      <c r="H30" s="434"/>
      <c r="J30" s="190"/>
    </row>
    <row r="31" spans="2:10" ht="20.399999999999999" x14ac:dyDescent="0.3">
      <c r="B31" s="432">
        <v>4</v>
      </c>
      <c r="C31" s="432" t="s">
        <v>126</v>
      </c>
      <c r="D31" s="132" t="s">
        <v>248</v>
      </c>
      <c r="E31" s="147"/>
      <c r="F31" s="445"/>
      <c r="G31" s="439">
        <f>AVERAGE(E35:E35)</f>
        <v>0</v>
      </c>
      <c r="H31" s="436"/>
      <c r="J31" s="190"/>
    </row>
    <row r="32" spans="2:10" ht="24.75" customHeight="1" x14ac:dyDescent="0.3">
      <c r="B32" s="432"/>
      <c r="C32" s="432"/>
      <c r="D32" s="132" t="s">
        <v>160</v>
      </c>
      <c r="E32" s="147"/>
      <c r="F32" s="446"/>
      <c r="G32" s="440"/>
      <c r="H32" s="436"/>
      <c r="J32" s="190"/>
    </row>
    <row r="33" spans="2:10" ht="22.5" customHeight="1" x14ac:dyDescent="0.3">
      <c r="B33" s="432"/>
      <c r="C33" s="432"/>
      <c r="D33" s="132" t="s">
        <v>161</v>
      </c>
      <c r="E33" s="147"/>
      <c r="F33" s="446"/>
      <c r="G33" s="440"/>
      <c r="H33" s="436"/>
      <c r="J33" s="190"/>
    </row>
    <row r="34" spans="2:10" ht="20.399999999999999" x14ac:dyDescent="0.3">
      <c r="B34" s="432"/>
      <c r="C34" s="432"/>
      <c r="D34" s="132" t="s">
        <v>162</v>
      </c>
      <c r="E34" s="147"/>
      <c r="F34" s="446"/>
      <c r="G34" s="440"/>
      <c r="H34" s="436"/>
      <c r="J34" s="190"/>
    </row>
    <row r="35" spans="2:10" x14ac:dyDescent="0.3">
      <c r="B35" s="435" t="s">
        <v>124</v>
      </c>
      <c r="C35" s="435"/>
      <c r="D35" s="435"/>
      <c r="E35" s="160">
        <f>SUM(E31:E34)/4</f>
        <v>0</v>
      </c>
      <c r="F35" s="447"/>
      <c r="G35" s="441"/>
      <c r="H35" s="436"/>
      <c r="J35" s="190"/>
    </row>
    <row r="36" spans="2:10" ht="25.5" customHeight="1" x14ac:dyDescent="0.3">
      <c r="B36" s="432">
        <v>5</v>
      </c>
      <c r="C36" s="432" t="s">
        <v>210</v>
      </c>
      <c r="D36" s="132" t="s">
        <v>163</v>
      </c>
      <c r="E36" s="128"/>
      <c r="F36" s="433"/>
      <c r="G36" s="433">
        <f>AVERAGE(E41:E41)</f>
        <v>0</v>
      </c>
      <c r="H36" s="434"/>
      <c r="J36" s="190"/>
    </row>
    <row r="37" spans="2:10" x14ac:dyDescent="0.3">
      <c r="B37" s="432"/>
      <c r="C37" s="432"/>
      <c r="D37" s="132" t="s">
        <v>164</v>
      </c>
      <c r="E37" s="128"/>
      <c r="F37" s="433"/>
      <c r="G37" s="433"/>
      <c r="H37" s="434"/>
      <c r="J37" s="190"/>
    </row>
    <row r="38" spans="2:10" ht="30.6" x14ac:dyDescent="0.3">
      <c r="B38" s="432"/>
      <c r="C38" s="432"/>
      <c r="D38" s="132" t="s">
        <v>165</v>
      </c>
      <c r="E38" s="128"/>
      <c r="F38" s="433"/>
      <c r="G38" s="433"/>
      <c r="H38" s="434"/>
      <c r="J38" s="190"/>
    </row>
    <row r="39" spans="2:10" ht="20.399999999999999" x14ac:dyDescent="0.3">
      <c r="B39" s="432"/>
      <c r="C39" s="432"/>
      <c r="D39" s="132" t="s">
        <v>166</v>
      </c>
      <c r="E39" s="128"/>
      <c r="F39" s="433"/>
      <c r="G39" s="433"/>
      <c r="H39" s="434"/>
      <c r="J39" s="190"/>
    </row>
    <row r="40" spans="2:10" ht="39" customHeight="1" x14ac:dyDescent="0.3">
      <c r="B40" s="432"/>
      <c r="C40" s="432"/>
      <c r="D40" s="132" t="s">
        <v>167</v>
      </c>
      <c r="E40" s="128"/>
      <c r="F40" s="433"/>
      <c r="G40" s="433"/>
      <c r="H40" s="434"/>
      <c r="J40" s="190"/>
    </row>
    <row r="41" spans="2:10" x14ac:dyDescent="0.3">
      <c r="B41" s="435" t="s">
        <v>124</v>
      </c>
      <c r="C41" s="435"/>
      <c r="D41" s="435"/>
      <c r="E41" s="160">
        <f>SUM(E36:E40)/5</f>
        <v>0</v>
      </c>
      <c r="F41" s="433"/>
      <c r="G41" s="433"/>
      <c r="H41" s="434"/>
      <c r="J41" s="190"/>
    </row>
    <row r="42" spans="2:10" ht="20.399999999999999" x14ac:dyDescent="0.3">
      <c r="B42" s="432">
        <v>6</v>
      </c>
      <c r="C42" s="432" t="s">
        <v>272</v>
      </c>
      <c r="D42" s="132" t="s">
        <v>249</v>
      </c>
      <c r="E42" s="146"/>
      <c r="F42" s="433"/>
      <c r="G42" s="433">
        <f>AVERAGE(E48:E48)</f>
        <v>0</v>
      </c>
      <c r="H42" s="434"/>
      <c r="J42" s="190"/>
    </row>
    <row r="43" spans="2:10" ht="36" customHeight="1" x14ac:dyDescent="0.3">
      <c r="B43" s="432"/>
      <c r="C43" s="432"/>
      <c r="D43" s="132" t="s">
        <v>250</v>
      </c>
      <c r="E43" s="146"/>
      <c r="F43" s="433"/>
      <c r="G43" s="433"/>
      <c r="H43" s="434"/>
      <c r="J43" s="190"/>
    </row>
    <row r="44" spans="2:10" ht="24.75" customHeight="1" x14ac:dyDescent="0.3">
      <c r="B44" s="432"/>
      <c r="C44" s="432"/>
      <c r="D44" s="132" t="s">
        <v>168</v>
      </c>
      <c r="E44" s="146"/>
      <c r="F44" s="433"/>
      <c r="G44" s="433"/>
      <c r="H44" s="434"/>
      <c r="J44" s="190"/>
    </row>
    <row r="45" spans="2:10" ht="15.75" customHeight="1" x14ac:dyDescent="0.3">
      <c r="B45" s="432"/>
      <c r="C45" s="432"/>
      <c r="D45" s="132" t="s">
        <v>169</v>
      </c>
      <c r="E45" s="146"/>
      <c r="F45" s="433"/>
      <c r="G45" s="433"/>
      <c r="H45" s="434"/>
      <c r="J45" s="190"/>
    </row>
    <row r="46" spans="2:10" ht="12.75" customHeight="1" x14ac:dyDescent="0.3">
      <c r="B46" s="432"/>
      <c r="C46" s="432"/>
      <c r="D46" s="132" t="s">
        <v>170</v>
      </c>
      <c r="E46" s="146"/>
      <c r="F46" s="433"/>
      <c r="G46" s="433"/>
      <c r="H46" s="434"/>
      <c r="J46" s="190"/>
    </row>
    <row r="47" spans="2:10" ht="15" customHeight="1" x14ac:dyDescent="0.3">
      <c r="B47" s="432"/>
      <c r="C47" s="432"/>
      <c r="D47" s="132" t="s">
        <v>171</v>
      </c>
      <c r="E47" s="146"/>
      <c r="F47" s="433"/>
      <c r="G47" s="433"/>
      <c r="H47" s="434"/>
      <c r="J47" s="190"/>
    </row>
    <row r="48" spans="2:10" x14ac:dyDescent="0.3">
      <c r="B48" s="435" t="s">
        <v>124</v>
      </c>
      <c r="C48" s="435"/>
      <c r="D48" s="435"/>
      <c r="E48" s="160">
        <f>SUM(E42:E47)/6</f>
        <v>0</v>
      </c>
      <c r="F48" s="433"/>
      <c r="G48" s="433"/>
      <c r="H48" s="434"/>
      <c r="J48" s="190"/>
    </row>
    <row r="49" spans="2:10" ht="24.75" customHeight="1" x14ac:dyDescent="0.3">
      <c r="B49" s="432">
        <v>7</v>
      </c>
      <c r="C49" s="432" t="s">
        <v>172</v>
      </c>
      <c r="D49" s="132" t="s">
        <v>173</v>
      </c>
      <c r="E49" s="146"/>
      <c r="F49" s="437"/>
      <c r="G49" s="439">
        <f>AVERAGE(E53:E53)</f>
        <v>0</v>
      </c>
      <c r="H49" s="434"/>
      <c r="J49" s="190"/>
    </row>
    <row r="50" spans="2:10" ht="47.25" customHeight="1" x14ac:dyDescent="0.3">
      <c r="B50" s="432"/>
      <c r="C50" s="432"/>
      <c r="D50" s="132" t="s">
        <v>174</v>
      </c>
      <c r="E50" s="146"/>
      <c r="F50" s="437"/>
      <c r="G50" s="440"/>
      <c r="H50" s="434"/>
      <c r="J50" s="190"/>
    </row>
    <row r="51" spans="2:10" ht="14.25" customHeight="1" x14ac:dyDescent="0.3">
      <c r="B51" s="432"/>
      <c r="C51" s="432"/>
      <c r="D51" s="132" t="s">
        <v>175</v>
      </c>
      <c r="E51" s="146"/>
      <c r="F51" s="437"/>
      <c r="G51" s="440"/>
      <c r="H51" s="434"/>
      <c r="J51" s="190"/>
    </row>
    <row r="52" spans="2:10" ht="27" customHeight="1" x14ac:dyDescent="0.3">
      <c r="B52" s="432"/>
      <c r="C52" s="432"/>
      <c r="D52" s="132" t="s">
        <v>176</v>
      </c>
      <c r="E52" s="146"/>
      <c r="F52" s="437"/>
      <c r="G52" s="440"/>
      <c r="H52" s="434"/>
      <c r="J52" s="190"/>
    </row>
    <row r="53" spans="2:10" x14ac:dyDescent="0.3">
      <c r="B53" s="435" t="s">
        <v>124</v>
      </c>
      <c r="C53" s="435"/>
      <c r="D53" s="435"/>
      <c r="E53" s="160">
        <f>SUM(E49:E52)/4</f>
        <v>0</v>
      </c>
      <c r="F53" s="437"/>
      <c r="G53" s="441"/>
      <c r="H53" s="434"/>
      <c r="J53" s="190"/>
    </row>
    <row r="54" spans="2:10" ht="34.5" customHeight="1" x14ac:dyDescent="0.3">
      <c r="B54" s="432">
        <v>8</v>
      </c>
      <c r="C54" s="432" t="s">
        <v>177</v>
      </c>
      <c r="D54" s="132" t="s">
        <v>251</v>
      </c>
      <c r="E54" s="147"/>
      <c r="F54" s="442"/>
      <c r="G54" s="433">
        <f>AVERAGE(E61:E61)</f>
        <v>0</v>
      </c>
      <c r="H54" s="438"/>
      <c r="J54" s="190"/>
    </row>
    <row r="55" spans="2:10" ht="24.75" customHeight="1" x14ac:dyDescent="0.3">
      <c r="B55" s="432"/>
      <c r="C55" s="432"/>
      <c r="D55" s="132" t="s">
        <v>252</v>
      </c>
      <c r="E55" s="147"/>
      <c r="F55" s="442"/>
      <c r="G55" s="433"/>
      <c r="H55" s="438"/>
      <c r="J55" s="190"/>
    </row>
    <row r="56" spans="2:10" ht="24.75" customHeight="1" x14ac:dyDescent="0.3">
      <c r="B56" s="432"/>
      <c r="C56" s="432"/>
      <c r="D56" s="132" t="s">
        <v>253</v>
      </c>
      <c r="E56" s="147"/>
      <c r="F56" s="442"/>
      <c r="G56" s="433"/>
      <c r="H56" s="438"/>
      <c r="J56" s="190"/>
    </row>
    <row r="57" spans="2:10" ht="36.75" customHeight="1" x14ac:dyDescent="0.3">
      <c r="B57" s="432"/>
      <c r="C57" s="432"/>
      <c r="D57" s="132" t="s">
        <v>254</v>
      </c>
      <c r="E57" s="147"/>
      <c r="F57" s="442"/>
      <c r="G57" s="433"/>
      <c r="H57" s="438"/>
      <c r="J57" s="190"/>
    </row>
    <row r="58" spans="2:10" ht="44.25" customHeight="1" x14ac:dyDescent="0.3">
      <c r="B58" s="432"/>
      <c r="C58" s="432"/>
      <c r="D58" s="132" t="s">
        <v>255</v>
      </c>
      <c r="E58" s="147"/>
      <c r="F58" s="442"/>
      <c r="G58" s="433"/>
      <c r="H58" s="438"/>
      <c r="J58" s="190"/>
    </row>
    <row r="59" spans="2:10" ht="20.399999999999999" x14ac:dyDescent="0.3">
      <c r="B59" s="432"/>
      <c r="C59" s="432"/>
      <c r="D59" s="132" t="s">
        <v>178</v>
      </c>
      <c r="E59" s="147"/>
      <c r="F59" s="442"/>
      <c r="G59" s="433"/>
      <c r="H59" s="438"/>
      <c r="J59" s="190"/>
    </row>
    <row r="60" spans="2:10" ht="26.25" customHeight="1" x14ac:dyDescent="0.3">
      <c r="B60" s="432"/>
      <c r="C60" s="432"/>
      <c r="D60" s="132" t="s">
        <v>179</v>
      </c>
      <c r="E60" s="147"/>
      <c r="F60" s="442"/>
      <c r="G60" s="433"/>
      <c r="H60" s="438"/>
      <c r="J60" s="190"/>
    </row>
    <row r="61" spans="2:10" x14ac:dyDescent="0.3">
      <c r="B61" s="435" t="s">
        <v>124</v>
      </c>
      <c r="C61" s="435"/>
      <c r="D61" s="435"/>
      <c r="E61" s="160">
        <f>SUM(E54:E60)/7</f>
        <v>0</v>
      </c>
      <c r="F61" s="442"/>
      <c r="G61" s="433"/>
      <c r="H61" s="438"/>
      <c r="J61" s="190"/>
    </row>
    <row r="62" spans="2:10" ht="24.75" customHeight="1" x14ac:dyDescent="0.3">
      <c r="B62" s="432">
        <v>9</v>
      </c>
      <c r="C62" s="432" t="s">
        <v>180</v>
      </c>
      <c r="D62" s="132" t="s">
        <v>181</v>
      </c>
      <c r="E62" s="147"/>
      <c r="F62" s="442"/>
      <c r="G62" s="439">
        <f>AVERAGE(E66:E66)</f>
        <v>0</v>
      </c>
      <c r="H62" s="434"/>
      <c r="J62" s="190"/>
    </row>
    <row r="63" spans="2:10" ht="30.6" x14ac:dyDescent="0.3">
      <c r="B63" s="432"/>
      <c r="C63" s="432"/>
      <c r="D63" s="132" t="s">
        <v>256</v>
      </c>
      <c r="E63" s="147"/>
      <c r="F63" s="442"/>
      <c r="G63" s="440"/>
      <c r="H63" s="434"/>
      <c r="J63" s="190"/>
    </row>
    <row r="64" spans="2:10" ht="24.75" customHeight="1" x14ac:dyDescent="0.3">
      <c r="B64" s="432"/>
      <c r="C64" s="432"/>
      <c r="D64" s="132" t="s">
        <v>182</v>
      </c>
      <c r="E64" s="147"/>
      <c r="F64" s="442"/>
      <c r="G64" s="440"/>
      <c r="H64" s="434"/>
      <c r="J64" s="190"/>
    </row>
    <row r="65" spans="1:11" ht="34.5" customHeight="1" x14ac:dyDescent="0.3">
      <c r="B65" s="432"/>
      <c r="C65" s="432"/>
      <c r="D65" s="132" t="s">
        <v>257</v>
      </c>
      <c r="E65" s="147"/>
      <c r="F65" s="442"/>
      <c r="G65" s="440"/>
      <c r="H65" s="434"/>
      <c r="J65" s="190"/>
    </row>
    <row r="66" spans="1:11" x14ac:dyDescent="0.3">
      <c r="B66" s="435" t="s">
        <v>48</v>
      </c>
      <c r="C66" s="435"/>
      <c r="D66" s="435"/>
      <c r="E66" s="129">
        <f>SUM(E62:E65)/4</f>
        <v>0</v>
      </c>
      <c r="F66" s="442"/>
      <c r="G66" s="441"/>
      <c r="H66" s="434"/>
      <c r="J66" s="190"/>
    </row>
    <row r="67" spans="1:11" ht="14.4" thickBot="1" x14ac:dyDescent="0.35">
      <c r="J67" s="190"/>
    </row>
    <row r="68" spans="1:11" ht="18.75" customHeight="1" thickBot="1" x14ac:dyDescent="0.35">
      <c r="B68" s="155"/>
      <c r="C68" s="155"/>
      <c r="D68" s="155"/>
      <c r="E68" s="161" t="s">
        <v>273</v>
      </c>
      <c r="F68" s="162"/>
      <c r="G68" s="163">
        <f>AVERAGE(G14:G66)</f>
        <v>0</v>
      </c>
      <c r="H68" s="164">
        <f>G68/5*100%</f>
        <v>0</v>
      </c>
      <c r="J68" s="190"/>
    </row>
    <row r="69" spans="1:11" x14ac:dyDescent="0.3">
      <c r="J69" s="190"/>
      <c r="K69" s="190"/>
    </row>
    <row r="70" spans="1:11" ht="30" customHeight="1" x14ac:dyDescent="0.3">
      <c r="C70" s="148" t="s">
        <v>202</v>
      </c>
      <c r="D70" s="148"/>
      <c r="F70" s="443"/>
      <c r="G70" s="443"/>
      <c r="H70" s="131"/>
      <c r="J70" s="190"/>
      <c r="K70" s="190"/>
    </row>
    <row r="71" spans="1:11" ht="30" customHeight="1" x14ac:dyDescent="0.3">
      <c r="C71" s="148" t="s">
        <v>203</v>
      </c>
      <c r="D71" s="148"/>
      <c r="F71" s="444" t="s">
        <v>244</v>
      </c>
      <c r="G71" s="444"/>
      <c r="H71" s="148" t="s">
        <v>127</v>
      </c>
      <c r="J71" s="190"/>
      <c r="K71" s="190"/>
    </row>
    <row r="72" spans="1:11" x14ac:dyDescent="0.3">
      <c r="D72" s="127"/>
      <c r="J72" s="190"/>
      <c r="K72" s="190"/>
    </row>
    <row r="73" spans="1:11" x14ac:dyDescent="0.3">
      <c r="A73" s="190"/>
      <c r="I73" s="190"/>
      <c r="J73" s="190"/>
    </row>
    <row r="74" spans="1:11" x14ac:dyDescent="0.3">
      <c r="A74" s="190"/>
      <c r="I74" s="190"/>
      <c r="J74" s="190"/>
    </row>
    <row r="75" spans="1:11" x14ac:dyDescent="0.3">
      <c r="A75" s="190"/>
      <c r="I75" s="190"/>
      <c r="J75" s="190"/>
    </row>
    <row r="76" spans="1:11" x14ac:dyDescent="0.3">
      <c r="A76" s="190"/>
      <c r="I76" s="190"/>
      <c r="J76" s="190"/>
    </row>
    <row r="77" spans="1:11" x14ac:dyDescent="0.3">
      <c r="A77" s="190"/>
      <c r="I77" s="190"/>
      <c r="J77" s="190"/>
    </row>
    <row r="78" spans="1:11" x14ac:dyDescent="0.3">
      <c r="A78" s="190"/>
      <c r="I78" s="190"/>
      <c r="J78" s="190"/>
    </row>
    <row r="79" spans="1:11" x14ac:dyDescent="0.3">
      <c r="A79" s="190"/>
      <c r="I79" s="190"/>
      <c r="J79" s="190"/>
    </row>
    <row r="80" spans="1:11" x14ac:dyDescent="0.3">
      <c r="A80" s="190"/>
      <c r="I80" s="190"/>
      <c r="J80" s="190"/>
    </row>
    <row r="81" spans="1:10" x14ac:dyDescent="0.3">
      <c r="A81" s="190"/>
      <c r="I81" s="190"/>
      <c r="J81" s="190"/>
    </row>
    <row r="82" spans="1:10" x14ac:dyDescent="0.3">
      <c r="A82" s="190"/>
      <c r="I82" s="190"/>
      <c r="J82" s="190"/>
    </row>
    <row r="83" spans="1:10" x14ac:dyDescent="0.3">
      <c r="A83" s="190"/>
      <c r="I83" s="190"/>
      <c r="J83" s="190"/>
    </row>
    <row r="84" spans="1:10" x14ac:dyDescent="0.3">
      <c r="A84" s="190"/>
      <c r="I84" s="190"/>
      <c r="J84" s="190"/>
    </row>
    <row r="85" spans="1:10" x14ac:dyDescent="0.3">
      <c r="A85" s="190"/>
      <c r="I85" s="190"/>
      <c r="J85" s="190"/>
    </row>
    <row r="86" spans="1:10" x14ac:dyDescent="0.3">
      <c r="A86" s="190"/>
      <c r="I86" s="190"/>
      <c r="J86" s="190"/>
    </row>
    <row r="87" spans="1:10" x14ac:dyDescent="0.3">
      <c r="A87" s="190"/>
      <c r="I87" s="190"/>
      <c r="J87" s="190"/>
    </row>
    <row r="88" spans="1:10" x14ac:dyDescent="0.3">
      <c r="A88" s="190"/>
      <c r="I88" s="190"/>
      <c r="J88" s="190"/>
    </row>
    <row r="89" spans="1:10" x14ac:dyDescent="0.3">
      <c r="A89" s="190"/>
      <c r="I89" s="190"/>
      <c r="J89" s="190"/>
    </row>
    <row r="90" spans="1:10" x14ac:dyDescent="0.3">
      <c r="A90" s="190"/>
      <c r="I90" s="190"/>
      <c r="J90" s="190"/>
    </row>
    <row r="91" spans="1:10" x14ac:dyDescent="0.3">
      <c r="A91" s="190"/>
      <c r="I91" s="190"/>
      <c r="J91" s="190"/>
    </row>
    <row r="92" spans="1:10" x14ac:dyDescent="0.3">
      <c r="A92" s="190"/>
      <c r="I92" s="190"/>
      <c r="J92" s="190"/>
    </row>
    <row r="93" spans="1:10" x14ac:dyDescent="0.3">
      <c r="A93" s="190"/>
      <c r="I93" s="190"/>
      <c r="J93" s="190"/>
    </row>
    <row r="94" spans="1:10" x14ac:dyDescent="0.3">
      <c r="A94" s="190"/>
      <c r="I94" s="190"/>
      <c r="J94" s="190"/>
    </row>
    <row r="95" spans="1:10" x14ac:dyDescent="0.3">
      <c r="A95" s="190"/>
      <c r="I95" s="190"/>
      <c r="J95" s="190"/>
    </row>
    <row r="96" spans="1:10" x14ac:dyDescent="0.3">
      <c r="A96" s="190"/>
      <c r="I96" s="190"/>
      <c r="J96" s="190"/>
    </row>
    <row r="97" spans="1:10" x14ac:dyDescent="0.3">
      <c r="A97" s="190"/>
      <c r="I97" s="190"/>
      <c r="J97" s="190"/>
    </row>
    <row r="98" spans="1:10" x14ac:dyDescent="0.3">
      <c r="A98" s="190"/>
      <c r="I98" s="190"/>
      <c r="J98" s="190"/>
    </row>
    <row r="99" spans="1:10" x14ac:dyDescent="0.3">
      <c r="A99" s="190"/>
      <c r="I99" s="190"/>
      <c r="J99" s="190"/>
    </row>
    <row r="100" spans="1:10" x14ac:dyDescent="0.3">
      <c r="A100" s="190"/>
      <c r="I100" s="190"/>
      <c r="J100" s="190"/>
    </row>
    <row r="101" spans="1:10" x14ac:dyDescent="0.3">
      <c r="A101" s="190"/>
      <c r="I101" s="190"/>
      <c r="J101" s="190"/>
    </row>
    <row r="102" spans="1:10" x14ac:dyDescent="0.3">
      <c r="A102" s="190"/>
      <c r="I102" s="190"/>
      <c r="J102" s="190"/>
    </row>
    <row r="103" spans="1:10" x14ac:dyDescent="0.3">
      <c r="A103" s="190"/>
      <c r="I103" s="190"/>
      <c r="J103" s="190"/>
    </row>
    <row r="104" spans="1:10" x14ac:dyDescent="0.3">
      <c r="A104" s="190"/>
      <c r="I104" s="190"/>
      <c r="J104" s="190"/>
    </row>
    <row r="105" spans="1:10" x14ac:dyDescent="0.3">
      <c r="A105" s="190"/>
      <c r="I105" s="190"/>
      <c r="J105" s="190"/>
    </row>
    <row r="106" spans="1:10" x14ac:dyDescent="0.3">
      <c r="A106" s="190"/>
      <c r="I106" s="190"/>
      <c r="J106" s="190"/>
    </row>
    <row r="107" spans="1:10" x14ac:dyDescent="0.3">
      <c r="A107" s="190"/>
      <c r="I107" s="190"/>
      <c r="J107" s="190"/>
    </row>
    <row r="108" spans="1:10" x14ac:dyDescent="0.3">
      <c r="A108" s="190"/>
      <c r="I108" s="190"/>
      <c r="J108" s="190"/>
    </row>
    <row r="109" spans="1:10" x14ac:dyDescent="0.3">
      <c r="A109" s="190"/>
      <c r="I109" s="190"/>
      <c r="J109" s="190"/>
    </row>
    <row r="110" spans="1:10" x14ac:dyDescent="0.3">
      <c r="A110" s="190"/>
      <c r="I110" s="190"/>
      <c r="J110" s="190"/>
    </row>
    <row r="111" spans="1:10" x14ac:dyDescent="0.3">
      <c r="A111" s="190"/>
      <c r="I111" s="190"/>
      <c r="J111" s="190"/>
    </row>
    <row r="112" spans="1:10" x14ac:dyDescent="0.3">
      <c r="A112" s="190"/>
      <c r="I112" s="190"/>
      <c r="J112" s="190"/>
    </row>
    <row r="113" spans="1:10" x14ac:dyDescent="0.3">
      <c r="A113" s="190"/>
      <c r="I113" s="190"/>
      <c r="J113" s="190"/>
    </row>
    <row r="114" spans="1:10" x14ac:dyDescent="0.3">
      <c r="A114" s="190"/>
      <c r="I114" s="190"/>
      <c r="J114" s="190"/>
    </row>
    <row r="115" spans="1:10" x14ac:dyDescent="0.3">
      <c r="A115" s="190"/>
      <c r="I115" s="190"/>
      <c r="J115" s="190"/>
    </row>
    <row r="116" spans="1:10" x14ac:dyDescent="0.3">
      <c r="A116" s="190"/>
      <c r="I116" s="190"/>
      <c r="J116" s="190"/>
    </row>
    <row r="117" spans="1:10" x14ac:dyDescent="0.3">
      <c r="A117" s="190"/>
      <c r="I117" s="190"/>
      <c r="J117" s="190"/>
    </row>
    <row r="118" spans="1:10" x14ac:dyDescent="0.3">
      <c r="A118" s="190"/>
      <c r="I118" s="190"/>
      <c r="J118" s="190"/>
    </row>
    <row r="119" spans="1:10" x14ac:dyDescent="0.3">
      <c r="A119" s="190"/>
      <c r="I119" s="190"/>
      <c r="J119" s="190"/>
    </row>
    <row r="120" spans="1:10" x14ac:dyDescent="0.3">
      <c r="A120" s="190"/>
      <c r="I120" s="190"/>
      <c r="J120" s="190"/>
    </row>
    <row r="121" spans="1:10" x14ac:dyDescent="0.3">
      <c r="A121" s="190"/>
      <c r="I121" s="190"/>
      <c r="J121" s="190"/>
    </row>
    <row r="122" spans="1:10" x14ac:dyDescent="0.3">
      <c r="A122" s="190"/>
      <c r="I122" s="190"/>
      <c r="J122" s="190"/>
    </row>
    <row r="123" spans="1:10" x14ac:dyDescent="0.3">
      <c r="A123" s="190"/>
      <c r="I123" s="190"/>
      <c r="J123" s="190"/>
    </row>
    <row r="124" spans="1:10" x14ac:dyDescent="0.3">
      <c r="A124" s="190"/>
      <c r="I124" s="190"/>
      <c r="J124" s="190"/>
    </row>
    <row r="125" spans="1:10" x14ac:dyDescent="0.3">
      <c r="A125" s="190"/>
      <c r="I125" s="190"/>
      <c r="J125" s="190"/>
    </row>
    <row r="126" spans="1:10" x14ac:dyDescent="0.3">
      <c r="A126" s="190"/>
      <c r="I126" s="190"/>
      <c r="J126" s="190"/>
    </row>
    <row r="127" spans="1:10" x14ac:dyDescent="0.3">
      <c r="A127" s="190"/>
      <c r="I127" s="190"/>
      <c r="J127" s="190"/>
    </row>
    <row r="128" spans="1:10" x14ac:dyDescent="0.3">
      <c r="A128" s="190"/>
      <c r="I128" s="190"/>
      <c r="J128" s="190"/>
    </row>
    <row r="129" spans="1:10" x14ac:dyDescent="0.3">
      <c r="A129" s="190"/>
      <c r="I129" s="190"/>
      <c r="J129" s="190"/>
    </row>
    <row r="130" spans="1:10" x14ac:dyDescent="0.3">
      <c r="A130" s="190"/>
      <c r="I130" s="190"/>
      <c r="J130" s="190"/>
    </row>
    <row r="131" spans="1:10" x14ac:dyDescent="0.3">
      <c r="A131" s="190"/>
      <c r="I131" s="190"/>
      <c r="J131" s="190"/>
    </row>
    <row r="132" spans="1:10" x14ac:dyDescent="0.3">
      <c r="A132" s="190"/>
      <c r="I132" s="190"/>
      <c r="J132" s="190"/>
    </row>
    <row r="133" spans="1:10" x14ac:dyDescent="0.3">
      <c r="A133" s="190"/>
      <c r="I133" s="190"/>
      <c r="J133" s="190"/>
    </row>
    <row r="134" spans="1:10" x14ac:dyDescent="0.3">
      <c r="A134" s="190"/>
      <c r="I134" s="190"/>
      <c r="J134" s="190"/>
    </row>
    <row r="135" spans="1:10" x14ac:dyDescent="0.3">
      <c r="A135" s="190"/>
      <c r="I135" s="190"/>
      <c r="J135" s="190"/>
    </row>
    <row r="136" spans="1:10" x14ac:dyDescent="0.3">
      <c r="A136" s="190"/>
      <c r="I136" s="190"/>
      <c r="J136" s="190"/>
    </row>
    <row r="137" spans="1:10" x14ac:dyDescent="0.3">
      <c r="A137" s="190"/>
      <c r="I137" s="190"/>
      <c r="J137" s="190"/>
    </row>
    <row r="138" spans="1:10" x14ac:dyDescent="0.3">
      <c r="A138" s="190"/>
      <c r="I138" s="190"/>
      <c r="J138" s="190"/>
    </row>
    <row r="139" spans="1:10" x14ac:dyDescent="0.3">
      <c r="A139" s="190"/>
      <c r="I139" s="190"/>
      <c r="J139" s="190"/>
    </row>
    <row r="140" spans="1:10" x14ac:dyDescent="0.3">
      <c r="A140" s="190"/>
      <c r="I140" s="190"/>
      <c r="J140" s="190"/>
    </row>
    <row r="141" spans="1:10" x14ac:dyDescent="0.3">
      <c r="A141" s="190"/>
      <c r="I141" s="190"/>
      <c r="J141" s="190"/>
    </row>
    <row r="142" spans="1:10" x14ac:dyDescent="0.3">
      <c r="I142" s="190"/>
      <c r="J142" s="190"/>
    </row>
    <row r="143" spans="1:10" x14ac:dyDescent="0.3">
      <c r="I143" s="190"/>
      <c r="J143" s="190"/>
    </row>
    <row r="144" spans="1:10" x14ac:dyDescent="0.3">
      <c r="I144" s="190"/>
      <c r="J144" s="190"/>
    </row>
    <row r="145" spans="9:10" x14ac:dyDescent="0.3">
      <c r="I145" s="190"/>
      <c r="J145" s="190"/>
    </row>
    <row r="146" spans="9:10" x14ac:dyDescent="0.3">
      <c r="I146" s="190"/>
      <c r="J146" s="190"/>
    </row>
    <row r="147" spans="9:10" x14ac:dyDescent="0.3">
      <c r="I147" s="190"/>
      <c r="J147" s="190"/>
    </row>
    <row r="148" spans="9:10" x14ac:dyDescent="0.3">
      <c r="I148" s="190"/>
      <c r="J148" s="190"/>
    </row>
    <row r="149" spans="9:10" x14ac:dyDescent="0.3">
      <c r="I149" s="190"/>
      <c r="J149" s="190"/>
    </row>
    <row r="150" spans="9:10" x14ac:dyDescent="0.3">
      <c r="I150" s="190"/>
      <c r="J150" s="190"/>
    </row>
    <row r="151" spans="9:10" x14ac:dyDescent="0.3">
      <c r="I151" s="190"/>
      <c r="J151" s="190"/>
    </row>
    <row r="152" spans="9:10" x14ac:dyDescent="0.3">
      <c r="I152" s="190"/>
      <c r="J152" s="190"/>
    </row>
    <row r="153" spans="9:10" x14ac:dyDescent="0.3">
      <c r="I153" s="190"/>
      <c r="J153" s="190"/>
    </row>
    <row r="154" spans="9:10" x14ac:dyDescent="0.3">
      <c r="I154" s="190"/>
      <c r="J154" s="190"/>
    </row>
    <row r="155" spans="9:10" x14ac:dyDescent="0.3">
      <c r="I155" s="190"/>
      <c r="J155" s="190"/>
    </row>
    <row r="156" spans="9:10" x14ac:dyDescent="0.3">
      <c r="I156" s="190"/>
      <c r="J156" s="190"/>
    </row>
    <row r="157" spans="9:10" x14ac:dyDescent="0.3">
      <c r="I157" s="190"/>
      <c r="J157" s="190"/>
    </row>
    <row r="158" spans="9:10" x14ac:dyDescent="0.3">
      <c r="I158" s="190"/>
      <c r="J158" s="190"/>
    </row>
    <row r="159" spans="9:10" x14ac:dyDescent="0.3">
      <c r="I159" s="190"/>
      <c r="J159" s="190"/>
    </row>
    <row r="160" spans="9:10" x14ac:dyDescent="0.3">
      <c r="I160" s="190"/>
      <c r="J160" s="190"/>
    </row>
    <row r="161" spans="9:10" x14ac:dyDescent="0.3">
      <c r="I161" s="190"/>
      <c r="J161" s="190"/>
    </row>
    <row r="162" spans="9:10" x14ac:dyDescent="0.3">
      <c r="I162" s="190"/>
      <c r="J162" s="190"/>
    </row>
    <row r="163" spans="9:10" x14ac:dyDescent="0.3">
      <c r="I163" s="190"/>
      <c r="J163" s="190"/>
    </row>
    <row r="164" spans="9:10" x14ac:dyDescent="0.3">
      <c r="I164" s="190"/>
      <c r="J164" s="190"/>
    </row>
    <row r="165" spans="9:10" x14ac:dyDescent="0.3">
      <c r="I165" s="190"/>
      <c r="J165" s="190"/>
    </row>
    <row r="166" spans="9:10" x14ac:dyDescent="0.3">
      <c r="I166" s="190"/>
      <c r="J166" s="190"/>
    </row>
    <row r="167" spans="9:10" x14ac:dyDescent="0.3">
      <c r="I167" s="190"/>
      <c r="J167" s="190"/>
    </row>
    <row r="168" spans="9:10" x14ac:dyDescent="0.3">
      <c r="I168" s="190"/>
      <c r="J168" s="190"/>
    </row>
    <row r="169" spans="9:10" x14ac:dyDescent="0.3">
      <c r="I169" s="190"/>
      <c r="J169" s="190"/>
    </row>
    <row r="170" spans="9:10" x14ac:dyDescent="0.3">
      <c r="I170" s="190"/>
      <c r="J170" s="190"/>
    </row>
    <row r="171" spans="9:10" x14ac:dyDescent="0.3">
      <c r="I171" s="190"/>
      <c r="J171" s="190"/>
    </row>
    <row r="172" spans="9:10" x14ac:dyDescent="0.3">
      <c r="I172" s="190"/>
      <c r="J172" s="190"/>
    </row>
    <row r="173" spans="9:10" x14ac:dyDescent="0.3">
      <c r="I173" s="190"/>
      <c r="J173" s="190"/>
    </row>
    <row r="174" spans="9:10" x14ac:dyDescent="0.3">
      <c r="I174" s="190"/>
      <c r="J174" s="190"/>
    </row>
    <row r="175" spans="9:10" x14ac:dyDescent="0.3">
      <c r="I175" s="190"/>
      <c r="J175" s="190"/>
    </row>
    <row r="176" spans="9:10" x14ac:dyDescent="0.3">
      <c r="I176" s="190"/>
      <c r="J176" s="190"/>
    </row>
    <row r="177" spans="9:10" x14ac:dyDescent="0.3">
      <c r="I177" s="190"/>
      <c r="J177" s="190"/>
    </row>
    <row r="178" spans="9:10" x14ac:dyDescent="0.3">
      <c r="I178" s="190"/>
      <c r="J178" s="190"/>
    </row>
    <row r="179" spans="9:10" x14ac:dyDescent="0.3">
      <c r="I179" s="190"/>
      <c r="J179" s="190"/>
    </row>
    <row r="180" spans="9:10" x14ac:dyDescent="0.3">
      <c r="I180" s="190"/>
      <c r="J180" s="190"/>
    </row>
    <row r="181" spans="9:10" x14ac:dyDescent="0.3">
      <c r="I181" s="190"/>
      <c r="J181" s="190"/>
    </row>
    <row r="182" spans="9:10" x14ac:dyDescent="0.3">
      <c r="I182" s="190"/>
      <c r="J182" s="190"/>
    </row>
    <row r="183" spans="9:10" x14ac:dyDescent="0.3">
      <c r="I183" s="190"/>
      <c r="J183" s="190"/>
    </row>
    <row r="184" spans="9:10" x14ac:dyDescent="0.3">
      <c r="I184" s="190"/>
      <c r="J184" s="190"/>
    </row>
    <row r="185" spans="9:10" x14ac:dyDescent="0.3">
      <c r="I185" s="190"/>
      <c r="J185" s="190"/>
    </row>
    <row r="186" spans="9:10" x14ac:dyDescent="0.3">
      <c r="I186" s="190"/>
      <c r="J186" s="190"/>
    </row>
    <row r="187" spans="9:10" x14ac:dyDescent="0.3">
      <c r="I187" s="190"/>
      <c r="J187" s="190"/>
    </row>
    <row r="188" spans="9:10" x14ac:dyDescent="0.3">
      <c r="I188" s="190"/>
      <c r="J188" s="190"/>
    </row>
    <row r="189" spans="9:10" x14ac:dyDescent="0.3">
      <c r="I189" s="190"/>
      <c r="J189" s="190"/>
    </row>
    <row r="190" spans="9:10" x14ac:dyDescent="0.3">
      <c r="I190" s="190"/>
      <c r="J190" s="190"/>
    </row>
    <row r="191" spans="9:10" x14ac:dyDescent="0.3">
      <c r="I191" s="190"/>
      <c r="J191" s="190"/>
    </row>
    <row r="192" spans="9:10" x14ac:dyDescent="0.3">
      <c r="I192" s="190"/>
      <c r="J192" s="190"/>
    </row>
    <row r="193" spans="9:10" x14ac:dyDescent="0.3">
      <c r="I193" s="190"/>
      <c r="J193" s="190"/>
    </row>
    <row r="194" spans="9:10" x14ac:dyDescent="0.3">
      <c r="I194" s="190"/>
      <c r="J194" s="190"/>
    </row>
    <row r="195" spans="9:10" x14ac:dyDescent="0.3">
      <c r="I195" s="190"/>
      <c r="J195" s="190"/>
    </row>
    <row r="196" spans="9:10" x14ac:dyDescent="0.3">
      <c r="I196" s="190"/>
      <c r="J196" s="190"/>
    </row>
    <row r="197" spans="9:10" x14ac:dyDescent="0.3">
      <c r="I197" s="190"/>
      <c r="J197" s="190"/>
    </row>
    <row r="198" spans="9:10" x14ac:dyDescent="0.3">
      <c r="I198" s="190"/>
      <c r="J198" s="190"/>
    </row>
    <row r="199" spans="9:10" x14ac:dyDescent="0.3">
      <c r="I199" s="190"/>
      <c r="J199" s="190"/>
    </row>
    <row r="200" spans="9:10" x14ac:dyDescent="0.3">
      <c r="I200" s="190"/>
      <c r="J200" s="190"/>
    </row>
    <row r="201" spans="9:10" x14ac:dyDescent="0.3">
      <c r="I201" s="190"/>
      <c r="J201" s="190"/>
    </row>
    <row r="202" spans="9:10" x14ac:dyDescent="0.3">
      <c r="I202" s="190"/>
      <c r="J202" s="190"/>
    </row>
    <row r="203" spans="9:10" x14ac:dyDescent="0.3">
      <c r="I203" s="190"/>
      <c r="J203" s="190"/>
    </row>
    <row r="204" spans="9:10" x14ac:dyDescent="0.3">
      <c r="I204" s="190"/>
      <c r="J204" s="190"/>
    </row>
    <row r="205" spans="9:10" x14ac:dyDescent="0.3">
      <c r="I205" s="190"/>
      <c r="J205" s="190"/>
    </row>
    <row r="206" spans="9:10" x14ac:dyDescent="0.3">
      <c r="I206" s="190"/>
      <c r="J206" s="190"/>
    </row>
    <row r="207" spans="9:10" x14ac:dyDescent="0.3">
      <c r="I207" s="190"/>
      <c r="J207" s="190"/>
    </row>
    <row r="208" spans="9:10" x14ac:dyDescent="0.3">
      <c r="I208" s="190"/>
      <c r="J208" s="190"/>
    </row>
    <row r="209" spans="9:10" x14ac:dyDescent="0.3">
      <c r="I209" s="190"/>
      <c r="J209" s="190"/>
    </row>
    <row r="210" spans="9:10" x14ac:dyDescent="0.3">
      <c r="I210" s="190"/>
      <c r="J210" s="190"/>
    </row>
    <row r="211" spans="9:10" x14ac:dyDescent="0.3">
      <c r="I211" s="190"/>
      <c r="J211" s="190"/>
    </row>
    <row r="212" spans="9:10" x14ac:dyDescent="0.3">
      <c r="I212" s="190"/>
      <c r="J212" s="190"/>
    </row>
    <row r="213" spans="9:10" x14ac:dyDescent="0.3">
      <c r="I213" s="190"/>
      <c r="J213" s="190"/>
    </row>
    <row r="214" spans="9:10" x14ac:dyDescent="0.3">
      <c r="I214" s="190"/>
      <c r="J214" s="190"/>
    </row>
    <row r="215" spans="9:10" x14ac:dyDescent="0.3">
      <c r="I215" s="190"/>
      <c r="J215" s="190"/>
    </row>
    <row r="216" spans="9:10" x14ac:dyDescent="0.3">
      <c r="I216" s="190"/>
      <c r="J216" s="190"/>
    </row>
    <row r="217" spans="9:10" x14ac:dyDescent="0.3">
      <c r="I217" s="190"/>
      <c r="J217" s="190"/>
    </row>
    <row r="218" spans="9:10" x14ac:dyDescent="0.3">
      <c r="I218" s="190"/>
      <c r="J218" s="190"/>
    </row>
    <row r="219" spans="9:10" x14ac:dyDescent="0.3">
      <c r="I219" s="190"/>
      <c r="J219" s="190"/>
    </row>
    <row r="220" spans="9:10" x14ac:dyDescent="0.3">
      <c r="I220" s="190"/>
      <c r="J220" s="190"/>
    </row>
    <row r="221" spans="9:10" x14ac:dyDescent="0.3">
      <c r="I221" s="190"/>
      <c r="J221" s="190"/>
    </row>
    <row r="222" spans="9:10" x14ac:dyDescent="0.3">
      <c r="I222" s="190"/>
      <c r="J222" s="190"/>
    </row>
    <row r="223" spans="9:10" x14ac:dyDescent="0.3">
      <c r="I223" s="190"/>
      <c r="J223" s="190"/>
    </row>
    <row r="224" spans="9:10" x14ac:dyDescent="0.3">
      <c r="I224" s="190"/>
      <c r="J224" s="190"/>
    </row>
    <row r="225" spans="9:10" x14ac:dyDescent="0.3">
      <c r="I225" s="190"/>
      <c r="J225" s="190"/>
    </row>
    <row r="226" spans="9:10" x14ac:dyDescent="0.3">
      <c r="I226" s="190"/>
      <c r="J226" s="190"/>
    </row>
    <row r="227" spans="9:10" x14ac:dyDescent="0.3">
      <c r="I227" s="190"/>
      <c r="J227" s="190"/>
    </row>
    <row r="228" spans="9:10" x14ac:dyDescent="0.3">
      <c r="I228" s="190"/>
      <c r="J228" s="190"/>
    </row>
    <row r="229" spans="9:10" x14ac:dyDescent="0.3">
      <c r="I229" s="190"/>
      <c r="J229" s="190"/>
    </row>
    <row r="230" spans="9:10" x14ac:dyDescent="0.3">
      <c r="I230" s="190"/>
      <c r="J230" s="190"/>
    </row>
    <row r="231" spans="9:10" x14ac:dyDescent="0.3">
      <c r="I231" s="190"/>
      <c r="J231" s="190"/>
    </row>
    <row r="232" spans="9:10" x14ac:dyDescent="0.3">
      <c r="I232" s="190"/>
      <c r="J232" s="190"/>
    </row>
    <row r="233" spans="9:10" x14ac:dyDescent="0.3">
      <c r="I233" s="190"/>
      <c r="J233" s="190"/>
    </row>
    <row r="234" spans="9:10" x14ac:dyDescent="0.3">
      <c r="I234" s="190"/>
      <c r="J234" s="190"/>
    </row>
    <row r="235" spans="9:10" x14ac:dyDescent="0.3">
      <c r="I235" s="190"/>
      <c r="J235" s="190"/>
    </row>
    <row r="236" spans="9:10" x14ac:dyDescent="0.3">
      <c r="I236" s="190"/>
      <c r="J236" s="190"/>
    </row>
    <row r="237" spans="9:10" x14ac:dyDescent="0.3">
      <c r="I237" s="190"/>
      <c r="J237" s="190"/>
    </row>
    <row r="238" spans="9:10" x14ac:dyDescent="0.3">
      <c r="I238" s="190"/>
      <c r="J238" s="190"/>
    </row>
    <row r="239" spans="9:10" x14ac:dyDescent="0.3">
      <c r="I239" s="190"/>
      <c r="J239" s="190"/>
    </row>
    <row r="240" spans="9:10" x14ac:dyDescent="0.3">
      <c r="I240" s="190"/>
      <c r="J240" s="190"/>
    </row>
    <row r="241" spans="9:10" x14ac:dyDescent="0.3">
      <c r="I241" s="190"/>
      <c r="J241" s="190"/>
    </row>
    <row r="242" spans="9:10" x14ac:dyDescent="0.3">
      <c r="I242" s="190"/>
      <c r="J242" s="190"/>
    </row>
    <row r="243" spans="9:10" x14ac:dyDescent="0.3">
      <c r="I243" s="190"/>
      <c r="J243" s="190"/>
    </row>
    <row r="244" spans="9:10" x14ac:dyDescent="0.3">
      <c r="I244" s="190"/>
      <c r="J244" s="190"/>
    </row>
    <row r="245" spans="9:10" x14ac:dyDescent="0.3">
      <c r="I245" s="190"/>
      <c r="J245" s="190"/>
    </row>
    <row r="246" spans="9:10" x14ac:dyDescent="0.3">
      <c r="I246" s="190"/>
      <c r="J246" s="190"/>
    </row>
    <row r="247" spans="9:10" x14ac:dyDescent="0.3">
      <c r="I247" s="190"/>
      <c r="J247" s="190"/>
    </row>
    <row r="248" spans="9:10" x14ac:dyDescent="0.3">
      <c r="I248" s="190"/>
      <c r="J248" s="190"/>
    </row>
    <row r="249" spans="9:10" x14ac:dyDescent="0.3">
      <c r="I249" s="190"/>
      <c r="J249" s="190"/>
    </row>
    <row r="250" spans="9:10" x14ac:dyDescent="0.3">
      <c r="I250" s="190"/>
      <c r="J250" s="190"/>
    </row>
    <row r="251" spans="9:10" x14ac:dyDescent="0.3">
      <c r="I251" s="190"/>
      <c r="J251" s="190"/>
    </row>
    <row r="252" spans="9:10" x14ac:dyDescent="0.3">
      <c r="I252" s="190"/>
      <c r="J252" s="190"/>
    </row>
    <row r="253" spans="9:10" x14ac:dyDescent="0.3">
      <c r="I253" s="190"/>
      <c r="J253" s="190"/>
    </row>
    <row r="254" spans="9:10" x14ac:dyDescent="0.3">
      <c r="I254" s="190"/>
      <c r="J254" s="190"/>
    </row>
  </sheetData>
  <mergeCells count="69">
    <mergeCell ref="F70:G70"/>
    <mergeCell ref="F71:G71"/>
    <mergeCell ref="F31:F35"/>
    <mergeCell ref="G31:G35"/>
    <mergeCell ref="G62:G66"/>
    <mergeCell ref="H62:H66"/>
    <mergeCell ref="H54:H61"/>
    <mergeCell ref="H49:H53"/>
    <mergeCell ref="B49:B52"/>
    <mergeCell ref="C49:C52"/>
    <mergeCell ref="F49:F53"/>
    <mergeCell ref="G49:G53"/>
    <mergeCell ref="B53:D53"/>
    <mergeCell ref="B54:B60"/>
    <mergeCell ref="C54:C60"/>
    <mergeCell ref="F54:F61"/>
    <mergeCell ref="G54:G61"/>
    <mergeCell ref="B61:D61"/>
    <mergeCell ref="B62:B65"/>
    <mergeCell ref="C62:C65"/>
    <mergeCell ref="F62:F66"/>
    <mergeCell ref="B66:D66"/>
    <mergeCell ref="B42:B47"/>
    <mergeCell ref="C42:C47"/>
    <mergeCell ref="F42:F48"/>
    <mergeCell ref="G42:G48"/>
    <mergeCell ref="H42:H48"/>
    <mergeCell ref="B48:D48"/>
    <mergeCell ref="B36:B40"/>
    <mergeCell ref="C36:C40"/>
    <mergeCell ref="F36:F41"/>
    <mergeCell ref="G36:G41"/>
    <mergeCell ref="H36:H41"/>
    <mergeCell ref="B41:D41"/>
    <mergeCell ref="B31:B34"/>
    <mergeCell ref="C31:C34"/>
    <mergeCell ref="H31:H35"/>
    <mergeCell ref="B35:D35"/>
    <mergeCell ref="B25:B29"/>
    <mergeCell ref="C25:C29"/>
    <mergeCell ref="F25:F30"/>
    <mergeCell ref="G25:G30"/>
    <mergeCell ref="H25:H30"/>
    <mergeCell ref="B30:D30"/>
    <mergeCell ref="H14:H18"/>
    <mergeCell ref="B18:D18"/>
    <mergeCell ref="B19:B23"/>
    <mergeCell ref="C19:C23"/>
    <mergeCell ref="F19:F24"/>
    <mergeCell ref="G19:G24"/>
    <mergeCell ref="H19:H24"/>
    <mergeCell ref="B24:D24"/>
    <mergeCell ref="C11:G11"/>
    <mergeCell ref="B13:C13"/>
    <mergeCell ref="B14:B17"/>
    <mergeCell ref="C14:C17"/>
    <mergeCell ref="F14:F18"/>
    <mergeCell ref="G14:G18"/>
    <mergeCell ref="B1:B3"/>
    <mergeCell ref="C10:G10"/>
    <mergeCell ref="B6:H6"/>
    <mergeCell ref="C7:G7"/>
    <mergeCell ref="C8:G8"/>
    <mergeCell ref="C9:G9"/>
    <mergeCell ref="D1:H1"/>
    <mergeCell ref="D2:H2"/>
    <mergeCell ref="C1:C3"/>
    <mergeCell ref="C4:H4"/>
    <mergeCell ref="E3:G3"/>
  </mergeCells>
  <dataValidations count="2">
    <dataValidation type="whole" showInputMessage="1" showErrorMessage="1" sqref="E14:E17 E19:E23 E25:E29 E31:E34 E36:E40 E42:E47 E54:E60 E62:E65">
      <formula1>1</formula1>
      <formula2>5</formula2>
    </dataValidation>
    <dataValidation type="whole" allowBlank="1" showInputMessage="1" showErrorMessage="1" sqref="E49:E52">
      <formula1>1</formula1>
      <formula2>5</formula2>
    </dataValidation>
  </dataValidations>
  <printOptions horizontalCentered="1" verticalCentered="1"/>
  <pageMargins left="0.51181102362204722" right="0.51181102362204722" top="0.74803149606299213" bottom="0.74803149606299213" header="0.31496062992125984" footer="0.31496062992125984"/>
  <pageSetup paperSize="175" scale="48" orientation="portrait" r:id="rId1"/>
  <rowBreaks count="1" manualBreakCount="1">
    <brk id="53" max="10" man="1"/>
  </rowBreaks>
  <drawing r:id="rId2"/>
  <legacyDrawing r:id="rId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zoomScale="90" zoomScaleNormal="90" zoomScaleSheetLayoutView="100" workbookViewId="0">
      <selection activeCell="C6" sqref="C6"/>
    </sheetView>
  </sheetViews>
  <sheetFormatPr baseColWidth="10" defaultColWidth="11.44140625" defaultRowHeight="17.399999999999999" x14ac:dyDescent="0.3"/>
  <cols>
    <col min="1" max="1" width="5.33203125" style="135" customWidth="1"/>
    <col min="2" max="2" width="15.5546875" style="135" customWidth="1"/>
    <col min="3" max="3" width="59.6640625" style="135" customWidth="1"/>
    <col min="4" max="4" width="44.44140625" style="135" customWidth="1"/>
    <col min="5" max="5" width="37.44140625" style="135" customWidth="1"/>
    <col min="6" max="6" width="40.88671875" style="135" customWidth="1"/>
    <col min="7" max="7" width="8.33203125" style="135" customWidth="1"/>
    <col min="8" max="8" width="24.6640625" style="135" bestFit="1" customWidth="1"/>
    <col min="9" max="16384" width="11.44140625" style="135"/>
  </cols>
  <sheetData>
    <row r="1" spans="1:7" ht="18" thickBot="1" x14ac:dyDescent="0.35">
      <c r="A1" s="134"/>
      <c r="B1" s="134"/>
      <c r="C1" s="134"/>
      <c r="D1" s="134"/>
      <c r="E1" s="134"/>
      <c r="F1" s="134"/>
      <c r="G1" s="134"/>
    </row>
    <row r="2" spans="1:7" ht="24.75" customHeight="1" x14ac:dyDescent="0.3">
      <c r="A2" s="134"/>
      <c r="B2" s="448"/>
      <c r="C2" s="425" t="s">
        <v>269</v>
      </c>
      <c r="D2" s="425"/>
      <c r="E2" s="425"/>
      <c r="F2" s="425"/>
      <c r="G2" s="134"/>
    </row>
    <row r="3" spans="1:7" ht="24.75" customHeight="1" thickBot="1" x14ac:dyDescent="0.35">
      <c r="A3" s="134"/>
      <c r="B3" s="449"/>
      <c r="C3" s="426" t="s">
        <v>268</v>
      </c>
      <c r="D3" s="426"/>
      <c r="E3" s="426"/>
      <c r="F3" s="426"/>
      <c r="G3" s="134"/>
    </row>
    <row r="4" spans="1:7" ht="24.75" customHeight="1" x14ac:dyDescent="0.3">
      <c r="A4" s="134"/>
      <c r="B4" s="449"/>
      <c r="C4" s="180" t="s">
        <v>290</v>
      </c>
      <c r="D4" s="180" t="s">
        <v>281</v>
      </c>
      <c r="E4" s="453" t="s">
        <v>282</v>
      </c>
      <c r="F4" s="453"/>
      <c r="G4" s="149"/>
    </row>
    <row r="5" spans="1:7" ht="24.75" customHeight="1" thickBot="1" x14ac:dyDescent="0.35">
      <c r="A5" s="134"/>
      <c r="B5" s="427" t="s">
        <v>274</v>
      </c>
      <c r="C5" s="427"/>
      <c r="D5" s="427"/>
      <c r="E5" s="427"/>
      <c r="F5" s="427"/>
      <c r="G5" s="134"/>
    </row>
    <row r="6" spans="1:7" x14ac:dyDescent="0.3">
      <c r="A6" s="134"/>
      <c r="B6" s="134"/>
      <c r="C6" s="134"/>
      <c r="D6" s="134"/>
      <c r="E6" s="134"/>
      <c r="F6" s="134"/>
      <c r="G6" s="134"/>
    </row>
    <row r="7" spans="1:7" x14ac:dyDescent="0.3">
      <c r="A7" s="134"/>
      <c r="C7" s="136" t="s">
        <v>258</v>
      </c>
      <c r="D7" s="455"/>
      <c r="E7" s="455"/>
      <c r="F7" s="455"/>
      <c r="G7" s="134"/>
    </row>
    <row r="8" spans="1:7" x14ac:dyDescent="0.3">
      <c r="A8" s="134"/>
      <c r="B8" s="138"/>
      <c r="C8" s="136" t="s">
        <v>214</v>
      </c>
      <c r="D8" s="455"/>
      <c r="E8" s="455"/>
      <c r="F8" s="455"/>
      <c r="G8" s="134"/>
    </row>
    <row r="9" spans="1:7" x14ac:dyDescent="0.3">
      <c r="A9" s="134"/>
      <c r="B9" s="138"/>
      <c r="C9" s="136" t="s">
        <v>213</v>
      </c>
      <c r="D9" s="456"/>
      <c r="E9" s="456"/>
      <c r="F9" s="456"/>
      <c r="G9" s="134"/>
    </row>
    <row r="10" spans="1:7" x14ac:dyDescent="0.3">
      <c r="A10" s="134"/>
      <c r="B10" s="138"/>
      <c r="C10" s="136"/>
      <c r="D10" s="137"/>
      <c r="E10" s="137"/>
      <c r="F10" s="137"/>
      <c r="G10" s="134"/>
    </row>
    <row r="11" spans="1:7" x14ac:dyDescent="0.3">
      <c r="A11" s="134"/>
      <c r="B11" s="138"/>
      <c r="C11" s="138"/>
      <c r="D11" s="138"/>
      <c r="E11" s="138"/>
      <c r="F11" s="138"/>
      <c r="G11" s="134"/>
    </row>
    <row r="12" spans="1:7" ht="52.2" x14ac:dyDescent="0.3">
      <c r="A12" s="134"/>
      <c r="B12" s="138"/>
      <c r="C12" s="166" t="s">
        <v>260</v>
      </c>
      <c r="D12" s="165">
        <f>'ANEXO 1'!P35</f>
        <v>0</v>
      </c>
      <c r="E12" s="452">
        <f>(D12*D13)/100%</f>
        <v>0</v>
      </c>
      <c r="F12" s="451"/>
      <c r="G12" s="134"/>
    </row>
    <row r="13" spans="1:7" x14ac:dyDescent="0.3">
      <c r="A13" s="134"/>
      <c r="B13" s="138"/>
      <c r="C13" s="139" t="s">
        <v>128</v>
      </c>
      <c r="D13" s="140">
        <v>0.8</v>
      </c>
      <c r="E13" s="452"/>
      <c r="F13" s="451"/>
      <c r="G13" s="134"/>
    </row>
    <row r="14" spans="1:7" x14ac:dyDescent="0.3">
      <c r="A14" s="134"/>
      <c r="B14" s="138"/>
      <c r="C14" s="167" t="s">
        <v>261</v>
      </c>
      <c r="D14" s="168">
        <f>'ANEXO 2'!G68</f>
        <v>0</v>
      </c>
      <c r="E14" s="452">
        <f>(D14*D15)/5</f>
        <v>0</v>
      </c>
      <c r="F14" s="451"/>
      <c r="G14" s="134"/>
    </row>
    <row r="15" spans="1:7" x14ac:dyDescent="0.3">
      <c r="A15" s="134"/>
      <c r="B15" s="138"/>
      <c r="C15" s="141" t="s">
        <v>129</v>
      </c>
      <c r="D15" s="140">
        <v>0.2</v>
      </c>
      <c r="E15" s="452"/>
      <c r="F15" s="451"/>
      <c r="G15" s="134"/>
    </row>
    <row r="16" spans="1:7" x14ac:dyDescent="0.3">
      <c r="A16" s="134"/>
      <c r="B16" s="138"/>
      <c r="C16" s="450" t="s">
        <v>130</v>
      </c>
      <c r="D16" s="450"/>
      <c r="E16" s="170">
        <f>SUM(E12:E15)</f>
        <v>0</v>
      </c>
      <c r="F16" s="451"/>
      <c r="G16" s="134"/>
    </row>
    <row r="17" spans="1:7" x14ac:dyDescent="0.3">
      <c r="A17" s="134"/>
      <c r="B17" s="138"/>
      <c r="C17" s="138"/>
      <c r="D17" s="138"/>
      <c r="E17" s="138"/>
      <c r="F17" s="138"/>
      <c r="G17" s="134"/>
    </row>
    <row r="18" spans="1:7" x14ac:dyDescent="0.3">
      <c r="A18" s="134"/>
      <c r="B18" s="138"/>
      <c r="C18" s="138"/>
      <c r="D18" s="138"/>
      <c r="E18" s="138"/>
      <c r="F18" s="138"/>
      <c r="G18" s="134"/>
    </row>
    <row r="19" spans="1:7" x14ac:dyDescent="0.3">
      <c r="A19" s="134"/>
      <c r="B19" s="138"/>
      <c r="C19" s="138"/>
      <c r="D19" s="138"/>
      <c r="E19" s="138"/>
      <c r="F19" s="138"/>
      <c r="G19" s="134"/>
    </row>
    <row r="20" spans="1:7" ht="18" thickBot="1" x14ac:dyDescent="0.35">
      <c r="A20" s="134"/>
      <c r="B20" s="138"/>
      <c r="C20" s="138"/>
      <c r="D20" s="138"/>
      <c r="E20" s="138"/>
      <c r="F20" s="138"/>
      <c r="G20" s="134"/>
    </row>
    <row r="21" spans="1:7" ht="18" thickBot="1" x14ac:dyDescent="0.35">
      <c r="A21" s="134"/>
      <c r="B21" s="138"/>
      <c r="C21" s="138"/>
      <c r="D21" s="169" t="s">
        <v>148</v>
      </c>
      <c r="E21" s="171">
        <f>E16</f>
        <v>0</v>
      </c>
      <c r="F21" s="138"/>
      <c r="G21" s="134"/>
    </row>
    <row r="22" spans="1:7" x14ac:dyDescent="0.3">
      <c r="A22" s="134"/>
      <c r="B22" s="138"/>
      <c r="C22" s="138"/>
      <c r="D22" s="138"/>
      <c r="E22" s="138"/>
      <c r="F22" s="138"/>
      <c r="G22" s="134"/>
    </row>
    <row r="23" spans="1:7" x14ac:dyDescent="0.3">
      <c r="A23" s="134"/>
      <c r="B23" s="138"/>
      <c r="C23" s="138"/>
      <c r="D23" s="138"/>
      <c r="E23" s="138"/>
      <c r="F23" s="138"/>
      <c r="G23" s="134"/>
    </row>
    <row r="24" spans="1:7" x14ac:dyDescent="0.3">
      <c r="A24" s="134"/>
      <c r="B24" s="138"/>
      <c r="C24" s="138"/>
      <c r="D24" s="138"/>
      <c r="E24" s="138"/>
      <c r="F24" s="138"/>
      <c r="G24" s="134"/>
    </row>
    <row r="25" spans="1:7" x14ac:dyDescent="0.3">
      <c r="A25" s="134"/>
      <c r="B25" s="138"/>
      <c r="C25" s="138"/>
      <c r="D25" s="138"/>
      <c r="E25" s="138"/>
      <c r="F25" s="138"/>
      <c r="G25" s="134"/>
    </row>
    <row r="26" spans="1:7" x14ac:dyDescent="0.3">
      <c r="A26" s="134"/>
      <c r="B26" s="142"/>
      <c r="C26" s="143"/>
      <c r="D26" s="142"/>
      <c r="E26" s="143"/>
      <c r="G26" s="134"/>
    </row>
    <row r="27" spans="1:7" x14ac:dyDescent="0.3">
      <c r="A27" s="134"/>
      <c r="B27" s="454" t="s">
        <v>60</v>
      </c>
      <c r="C27" s="454"/>
      <c r="D27" s="454" t="s">
        <v>259</v>
      </c>
      <c r="E27" s="454"/>
      <c r="G27" s="134"/>
    </row>
    <row r="28" spans="1:7" x14ac:dyDescent="0.3">
      <c r="A28" s="134"/>
      <c r="B28" s="138"/>
      <c r="C28" s="138"/>
      <c r="D28" s="138"/>
      <c r="E28" s="138"/>
      <c r="F28" s="138"/>
      <c r="G28" s="134"/>
    </row>
    <row r="29" spans="1:7" x14ac:dyDescent="0.3">
      <c r="A29" s="134"/>
      <c r="B29" s="138"/>
      <c r="C29" s="138"/>
      <c r="D29" s="138"/>
      <c r="E29" s="138"/>
      <c r="F29" s="138"/>
      <c r="G29" s="134"/>
    </row>
    <row r="30" spans="1:7" x14ac:dyDescent="0.3">
      <c r="A30" s="134"/>
      <c r="B30" s="138"/>
      <c r="C30" s="138"/>
      <c r="D30" s="138"/>
      <c r="E30" s="138"/>
      <c r="F30" s="138"/>
      <c r="G30" s="134"/>
    </row>
    <row r="31" spans="1:7" x14ac:dyDescent="0.3">
      <c r="A31" s="134"/>
      <c r="B31" s="138"/>
      <c r="C31" s="138"/>
      <c r="D31" s="133" t="s">
        <v>215</v>
      </c>
      <c r="E31" s="144"/>
      <c r="F31" s="138"/>
      <c r="G31" s="134"/>
    </row>
    <row r="32" spans="1:7" x14ac:dyDescent="0.3">
      <c r="A32" s="134"/>
      <c r="B32" s="138"/>
      <c r="C32" s="138"/>
      <c r="D32" s="133" t="s">
        <v>216</v>
      </c>
      <c r="E32" s="145"/>
      <c r="F32" s="138"/>
      <c r="G32" s="134"/>
    </row>
    <row r="33" spans="1:7" x14ac:dyDescent="0.3">
      <c r="A33" s="134"/>
      <c r="B33" s="138"/>
      <c r="C33" s="138"/>
      <c r="D33" s="138"/>
      <c r="E33" s="138"/>
      <c r="F33" s="138"/>
      <c r="G33" s="134"/>
    </row>
    <row r="34" spans="1:7" x14ac:dyDescent="0.3">
      <c r="A34" s="134"/>
      <c r="B34" s="134"/>
      <c r="C34" s="134"/>
      <c r="D34" s="134"/>
      <c r="E34" s="134"/>
      <c r="F34" s="134"/>
      <c r="G34" s="134"/>
    </row>
  </sheetData>
  <mergeCells count="14">
    <mergeCell ref="D27:E27"/>
    <mergeCell ref="B27:C27"/>
    <mergeCell ref="D7:F7"/>
    <mergeCell ref="D8:F8"/>
    <mergeCell ref="D9:F9"/>
    <mergeCell ref="E12:E13"/>
    <mergeCell ref="B2:B4"/>
    <mergeCell ref="C2:F2"/>
    <mergeCell ref="C3:F3"/>
    <mergeCell ref="B5:F5"/>
    <mergeCell ref="C16:D16"/>
    <mergeCell ref="F12:F16"/>
    <mergeCell ref="E14:E15"/>
    <mergeCell ref="E4:F4"/>
  </mergeCells>
  <printOptions horizontalCentered="1" verticalCentered="1"/>
  <pageMargins left="0.51181102362204722" right="0.51181102362204722" top="0.74803149606299213" bottom="0.74803149606299213" header="0.31496062992125984" footer="0.31496062992125984"/>
  <pageSetup scale="55" orientation="landscape" r:id="rId1"/>
  <drawing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1"/>
  <sheetViews>
    <sheetView workbookViewId="0">
      <selection activeCell="D6" sqref="D6"/>
    </sheetView>
  </sheetViews>
  <sheetFormatPr baseColWidth="10" defaultColWidth="11.44140625" defaultRowHeight="14.4" x14ac:dyDescent="0.3"/>
  <cols>
    <col min="2" max="2" width="20.44140625" customWidth="1"/>
    <col min="3" max="3" width="38.33203125" customWidth="1"/>
    <col min="4" max="4" width="48.6640625" customWidth="1"/>
  </cols>
  <sheetData>
    <row r="2" spans="2:5" x14ac:dyDescent="0.3">
      <c r="B2" s="464" t="s">
        <v>131</v>
      </c>
      <c r="C2" s="38" t="s">
        <v>2</v>
      </c>
      <c r="D2" s="37"/>
      <c r="E2" s="37"/>
    </row>
    <row r="3" spans="2:5" x14ac:dyDescent="0.3">
      <c r="B3" s="464"/>
      <c r="C3" s="39" t="s">
        <v>132</v>
      </c>
    </row>
    <row r="4" spans="2:5" x14ac:dyDescent="0.3">
      <c r="B4" s="464"/>
      <c r="C4" s="39" t="s">
        <v>133</v>
      </c>
    </row>
    <row r="5" spans="2:5" x14ac:dyDescent="0.3">
      <c r="B5" s="464"/>
      <c r="C5" s="39" t="s">
        <v>134</v>
      </c>
    </row>
    <row r="6" spans="2:5" x14ac:dyDescent="0.3">
      <c r="B6" s="464"/>
      <c r="C6" s="462" t="s">
        <v>135</v>
      </c>
    </row>
    <row r="7" spans="2:5" x14ac:dyDescent="0.3">
      <c r="B7" s="464"/>
      <c r="C7" s="463"/>
    </row>
    <row r="8" spans="2:5" ht="135.75" customHeight="1" x14ac:dyDescent="0.3">
      <c r="B8" s="457" t="s">
        <v>14</v>
      </c>
      <c r="C8" s="41" t="s">
        <v>18</v>
      </c>
      <c r="D8" s="44" t="s">
        <v>136</v>
      </c>
    </row>
    <row r="9" spans="2:5" ht="106.5" customHeight="1" x14ac:dyDescent="0.3">
      <c r="B9" s="458"/>
      <c r="C9" s="42" t="s">
        <v>19</v>
      </c>
      <c r="D9" s="45" t="s">
        <v>137</v>
      </c>
    </row>
    <row r="10" spans="2:5" ht="57.6" x14ac:dyDescent="0.3">
      <c r="B10" s="458"/>
      <c r="C10" s="41" t="s">
        <v>20</v>
      </c>
      <c r="D10" s="45" t="s">
        <v>138</v>
      </c>
    </row>
    <row r="11" spans="2:5" ht="43.2" x14ac:dyDescent="0.3">
      <c r="B11" s="458"/>
      <c r="C11" s="43" t="s">
        <v>21</v>
      </c>
      <c r="D11" s="46" t="s">
        <v>139</v>
      </c>
    </row>
    <row r="12" spans="2:5" ht="72" x14ac:dyDescent="0.3">
      <c r="B12" s="458"/>
      <c r="C12" s="43" t="s">
        <v>22</v>
      </c>
      <c r="D12" s="46" t="s">
        <v>140</v>
      </c>
    </row>
    <row r="13" spans="2:5" ht="51.75" customHeight="1" x14ac:dyDescent="0.3">
      <c r="B13" s="458"/>
      <c r="C13" s="43" t="s">
        <v>23</v>
      </c>
      <c r="D13" s="47" t="s">
        <v>141</v>
      </c>
    </row>
    <row r="14" spans="2:5" ht="48" customHeight="1" x14ac:dyDescent="0.3">
      <c r="B14" s="458"/>
      <c r="C14" s="41" t="s">
        <v>142</v>
      </c>
    </row>
    <row r="15" spans="2:5" ht="39" customHeight="1" x14ac:dyDescent="0.3">
      <c r="B15" s="459"/>
      <c r="C15" s="41" t="s">
        <v>143</v>
      </c>
    </row>
    <row r="16" spans="2:5" ht="39" customHeight="1" x14ac:dyDescent="0.3">
      <c r="B16" s="460" t="s">
        <v>144</v>
      </c>
      <c r="C16" s="40" t="s">
        <v>73</v>
      </c>
    </row>
    <row r="17" spans="2:3" x14ac:dyDescent="0.3">
      <c r="B17" s="461"/>
      <c r="C17" s="40" t="s">
        <v>145</v>
      </c>
    </row>
    <row r="18" spans="2:3" x14ac:dyDescent="0.3">
      <c r="B18" s="461"/>
      <c r="C18" s="48" t="s">
        <v>75</v>
      </c>
    </row>
    <row r="19" spans="2:3" x14ac:dyDescent="0.3">
      <c r="B19" s="461"/>
      <c r="C19" s="48" t="s">
        <v>76</v>
      </c>
    </row>
    <row r="20" spans="2:3" x14ac:dyDescent="0.3">
      <c r="B20" s="461"/>
      <c r="C20" s="48" t="s">
        <v>146</v>
      </c>
    </row>
    <row r="21" spans="2:3" x14ac:dyDescent="0.3">
      <c r="B21" s="461"/>
      <c r="C21" s="48" t="s">
        <v>147</v>
      </c>
    </row>
  </sheetData>
  <mergeCells count="4">
    <mergeCell ref="B8:B15"/>
    <mergeCell ref="B16:B21"/>
    <mergeCell ref="C6:C7"/>
    <mergeCell ref="B2:B7"/>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Concertacion </vt:lpstr>
      <vt:lpstr>MANUAL</vt:lpstr>
      <vt:lpstr>ANEXO 1</vt:lpstr>
      <vt:lpstr>Seguimiento 2</vt:lpstr>
      <vt:lpstr>Seguimiento 3</vt:lpstr>
      <vt:lpstr>Seguimiento 4</vt:lpstr>
      <vt:lpstr>Final</vt:lpstr>
      <vt:lpstr>Componente de Gestion Adicional</vt:lpstr>
      <vt:lpstr>ANEXO 2</vt:lpstr>
      <vt:lpstr>ANEXO 3</vt:lpstr>
      <vt:lpstr>Instructivo</vt:lpstr>
      <vt:lpstr>'ANEXO 1'!Área_de_impresión</vt:lpstr>
      <vt:lpstr>'ANEXO 2'!Área_de_impresión</vt:lpstr>
      <vt:lpstr>'ANEXO 3'!Área_de_impresión</vt:lpstr>
      <vt:lpstr>'Componente de Gestion Adicional'!Área_de_impresión</vt:lpstr>
      <vt:lpstr>MANUAL!Área_de_impresión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Jeimy Paola Ortiz Gracia</dc:creator>
  <cp:lastModifiedBy>ADMIN</cp:lastModifiedBy>
  <cp:revision/>
  <cp:lastPrinted>2017-02-15T20:43:10Z</cp:lastPrinted>
  <dcterms:created xsi:type="dcterms:W3CDTF">2014-03-17T17:12:16Z</dcterms:created>
  <dcterms:modified xsi:type="dcterms:W3CDTF">2017-07-03T19:26:48Z</dcterms:modified>
</cp:coreProperties>
</file>