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D:\"/>
    </mc:Choice>
  </mc:AlternateContent>
  <bookViews>
    <workbookView xWindow="0" yWindow="0" windowWidth="21600" windowHeight="11025"/>
  </bookViews>
  <sheets>
    <sheet name="Hoja1" sheetId="1" r:id="rId1"/>
  </sheets>
  <definedNames>
    <definedName name="_xlnm._FilterDatabase" localSheetId="0" hidden="1">Hoja1!$A$14:$U$988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05" i="1" l="1"/>
  <c r="K405" i="1"/>
  <c r="J396" i="1" l="1"/>
  <c r="K396" i="1"/>
  <c r="N396" i="1"/>
  <c r="J397" i="1"/>
  <c r="K397" i="1"/>
  <c r="N397" i="1"/>
  <c r="O397" i="1"/>
  <c r="J398" i="1"/>
  <c r="K398" i="1"/>
  <c r="N398" i="1"/>
  <c r="F399" i="1"/>
  <c r="G399" i="1"/>
  <c r="H399" i="1"/>
  <c r="I399" i="1"/>
  <c r="J399" i="1"/>
  <c r="K399" i="1"/>
  <c r="L399" i="1"/>
  <c r="M399" i="1"/>
  <c r="N399" i="1"/>
  <c r="O399" i="1"/>
  <c r="P399" i="1"/>
  <c r="Q399" i="1"/>
  <c r="R399" i="1"/>
  <c r="S399" i="1"/>
  <c r="J405" i="1"/>
  <c r="N410" i="1"/>
  <c r="O410" i="1"/>
  <c r="J413" i="1"/>
  <c r="K413" i="1"/>
  <c r="N413" i="1"/>
  <c r="O422" i="1"/>
  <c r="O423" i="1"/>
  <c r="O424" i="1"/>
  <c r="J433" i="1"/>
  <c r="K433" i="1"/>
  <c r="N433" i="1"/>
  <c r="J443" i="1"/>
  <c r="K443" i="1"/>
  <c r="N443" i="1"/>
  <c r="O914" i="1" l="1"/>
  <c r="O913" i="1"/>
  <c r="O912" i="1"/>
  <c r="O911" i="1"/>
  <c r="O500" i="1"/>
  <c r="O499" i="1"/>
  <c r="O463" i="1"/>
  <c r="N463" i="1"/>
  <c r="K463" i="1"/>
  <c r="J463" i="1"/>
  <c r="O602" i="1" l="1"/>
  <c r="O167" i="1"/>
  <c r="O956" i="1"/>
  <c r="O955" i="1"/>
  <c r="O954" i="1"/>
  <c r="O953" i="1"/>
  <c r="O851" i="1"/>
  <c r="O850" i="1"/>
  <c r="O849" i="1"/>
  <c r="O848" i="1"/>
  <c r="O846" i="1"/>
  <c r="O845" i="1"/>
  <c r="O843" i="1"/>
  <c r="O842" i="1"/>
  <c r="O841" i="1"/>
  <c r="O840" i="1"/>
  <c r="O839" i="1"/>
  <c r="O838" i="1"/>
  <c r="O837" i="1"/>
  <c r="O835" i="1"/>
  <c r="O832" i="1"/>
  <c r="O831" i="1"/>
  <c r="O830" i="1"/>
  <c r="O829" i="1"/>
  <c r="O828" i="1"/>
  <c r="O803" i="1"/>
  <c r="O802" i="1"/>
  <c r="O801" i="1"/>
  <c r="O800" i="1"/>
  <c r="O796" i="1"/>
  <c r="O266" i="1"/>
  <c r="O265" i="1"/>
  <c r="O264" i="1"/>
  <c r="O262" i="1"/>
  <c r="O261" i="1"/>
  <c r="O260" i="1"/>
  <c r="O246" i="1"/>
  <c r="O237" i="1"/>
  <c r="O214" i="1"/>
  <c r="O168" i="1"/>
  <c r="O166" i="1"/>
  <c r="O165" i="1"/>
  <c r="O164" i="1"/>
  <c r="L125" i="1"/>
  <c r="L124" i="1"/>
  <c r="L123" i="1"/>
  <c r="M122" i="1"/>
  <c r="L122" i="1"/>
  <c r="O17" i="1" l="1"/>
  <c r="N979" i="1"/>
  <c r="K979" i="1"/>
  <c r="J979" i="1"/>
  <c r="N978" i="1"/>
  <c r="K978" i="1"/>
  <c r="J978" i="1"/>
  <c r="J919" i="1"/>
  <c r="N904" i="1"/>
  <c r="K904" i="1"/>
  <c r="J904" i="1"/>
  <c r="N903" i="1"/>
  <c r="K903" i="1"/>
  <c r="J903" i="1"/>
  <c r="J902" i="1"/>
  <c r="K902" i="1"/>
  <c r="N902" i="1"/>
  <c r="N901" i="1"/>
  <c r="K901" i="1"/>
  <c r="J901" i="1"/>
  <c r="N894" i="1"/>
  <c r="N893" i="1"/>
  <c r="K894" i="1"/>
  <c r="K893" i="1"/>
  <c r="J894" i="1"/>
  <c r="J893" i="1"/>
  <c r="J892" i="1"/>
  <c r="J891" i="1"/>
  <c r="J890" i="1"/>
  <c r="J889" i="1"/>
  <c r="J888" i="1"/>
  <c r="K888" i="1"/>
  <c r="K889" i="1"/>
  <c r="K890" i="1"/>
  <c r="K891" i="1"/>
  <c r="K892" i="1"/>
  <c r="N892" i="1"/>
  <c r="N891" i="1"/>
  <c r="N890" i="1"/>
  <c r="N889" i="1"/>
  <c r="N888" i="1"/>
  <c r="N887" i="1"/>
  <c r="K887" i="1"/>
  <c r="J887" i="1"/>
  <c r="K886" i="1"/>
  <c r="J886" i="1"/>
  <c r="J885" i="1"/>
  <c r="K885" i="1"/>
  <c r="N886" i="1"/>
  <c r="N885" i="1"/>
  <c r="N884" i="1"/>
  <c r="K884" i="1"/>
  <c r="J884" i="1"/>
  <c r="J883" i="1"/>
  <c r="K883" i="1"/>
  <c r="N883" i="1"/>
  <c r="N882" i="1"/>
  <c r="K882" i="1"/>
  <c r="J882" i="1"/>
  <c r="J881" i="1"/>
  <c r="K881" i="1"/>
  <c r="N881" i="1"/>
  <c r="N880" i="1"/>
  <c r="K880" i="1"/>
  <c r="J880" i="1"/>
  <c r="N879" i="1"/>
  <c r="K879" i="1"/>
  <c r="J879" i="1"/>
  <c r="N858" i="1"/>
  <c r="K858" i="1"/>
  <c r="J858" i="1"/>
  <c r="J857" i="1"/>
  <c r="K857" i="1"/>
  <c r="N857" i="1"/>
  <c r="N856" i="1"/>
  <c r="K856" i="1"/>
  <c r="J856" i="1"/>
  <c r="N855" i="1"/>
  <c r="N854" i="1"/>
  <c r="N853" i="1"/>
  <c r="N852" i="1"/>
  <c r="K855" i="1"/>
  <c r="K854" i="1"/>
  <c r="K853" i="1"/>
  <c r="K852" i="1"/>
  <c r="J855" i="1"/>
  <c r="J854" i="1"/>
  <c r="J853" i="1"/>
  <c r="N844" i="1"/>
  <c r="N843" i="1"/>
  <c r="N842" i="1"/>
  <c r="N841" i="1"/>
  <c r="N840" i="1"/>
  <c r="N839" i="1"/>
  <c r="N838" i="1"/>
  <c r="K845" i="1" l="1"/>
  <c r="K844" i="1"/>
  <c r="K843" i="1"/>
  <c r="K842" i="1"/>
  <c r="K841" i="1"/>
  <c r="K840" i="1"/>
  <c r="K839" i="1"/>
  <c r="K838" i="1"/>
  <c r="K837" i="1"/>
  <c r="K846" i="1"/>
  <c r="J846" i="1"/>
  <c r="J845" i="1"/>
  <c r="J844" i="1"/>
  <c r="J843" i="1"/>
  <c r="J842" i="1"/>
  <c r="J841" i="1"/>
  <c r="J840" i="1"/>
  <c r="J839" i="1"/>
  <c r="J838" i="1"/>
  <c r="J837" i="1"/>
  <c r="N832" i="1"/>
  <c r="N831" i="1"/>
  <c r="N830" i="1"/>
  <c r="N829" i="1"/>
  <c r="N828" i="1"/>
  <c r="K830" i="1"/>
  <c r="K829" i="1"/>
  <c r="K831" i="1"/>
  <c r="K832" i="1"/>
  <c r="K828" i="1"/>
  <c r="J832" i="1"/>
  <c r="J831" i="1"/>
  <c r="J830" i="1"/>
  <c r="J829" i="1"/>
  <c r="J828" i="1"/>
  <c r="J824" i="1"/>
  <c r="J823" i="1"/>
  <c r="N824" i="1"/>
  <c r="K824" i="1"/>
  <c r="K823" i="1"/>
  <c r="N823" i="1"/>
  <c r="N822" i="1"/>
  <c r="N821" i="1"/>
  <c r="K822" i="1"/>
  <c r="J822" i="1"/>
  <c r="K821" i="1"/>
  <c r="J821" i="1"/>
  <c r="N820" i="1"/>
  <c r="N819" i="1"/>
  <c r="N818" i="1"/>
  <c r="K819" i="1"/>
  <c r="K820" i="1"/>
  <c r="J819" i="1"/>
  <c r="J820" i="1"/>
  <c r="K818" i="1"/>
  <c r="J818" i="1"/>
  <c r="N637" i="1"/>
  <c r="K637" i="1"/>
  <c r="J637" i="1"/>
  <c r="N605" i="1"/>
  <c r="K605" i="1"/>
  <c r="J605" i="1"/>
  <c r="N600" i="1"/>
  <c r="N599" i="1"/>
  <c r="J600" i="1"/>
  <c r="K600" i="1"/>
  <c r="K599" i="1"/>
  <c r="J599" i="1"/>
  <c r="N587" i="1"/>
  <c r="K587" i="1"/>
  <c r="J587" i="1"/>
  <c r="N586" i="1"/>
  <c r="K586" i="1"/>
  <c r="J586" i="1"/>
  <c r="K578" i="1"/>
  <c r="J578" i="1"/>
  <c r="K577" i="1"/>
  <c r="J577" i="1"/>
  <c r="K576" i="1"/>
  <c r="J576" i="1"/>
  <c r="O526" i="1"/>
  <c r="O525" i="1"/>
  <c r="K526" i="1"/>
  <c r="K525" i="1"/>
  <c r="J526" i="1"/>
  <c r="J525" i="1"/>
  <c r="K506" i="1"/>
  <c r="J506" i="1"/>
  <c r="N506" i="1"/>
  <c r="N505" i="1"/>
  <c r="N504" i="1"/>
  <c r="K505" i="1"/>
  <c r="J505" i="1"/>
  <c r="K504" i="1"/>
  <c r="J504" i="1"/>
  <c r="J500" i="1"/>
  <c r="K500" i="1"/>
  <c r="N500" i="1"/>
  <c r="N499" i="1"/>
  <c r="K499" i="1"/>
  <c r="J499" i="1"/>
  <c r="N490" i="1"/>
  <c r="N489" i="1"/>
  <c r="K490" i="1"/>
  <c r="K489" i="1"/>
  <c r="J490" i="1"/>
  <c r="J489" i="1"/>
  <c r="N488" i="1"/>
  <c r="K488" i="1"/>
  <c r="J488" i="1"/>
  <c r="O462" i="1"/>
  <c r="N462" i="1"/>
  <c r="K461" i="1"/>
  <c r="K462" i="1"/>
  <c r="J462" i="1"/>
  <c r="O461" i="1"/>
  <c r="N461" i="1"/>
  <c r="L461" i="1"/>
  <c r="J461" i="1"/>
  <c r="O460" i="1"/>
  <c r="N460" i="1"/>
  <c r="K460" i="1"/>
  <c r="J460" i="1"/>
  <c r="O459" i="1"/>
  <c r="O458" i="1"/>
  <c r="O457" i="1"/>
  <c r="N459" i="1"/>
  <c r="N458" i="1"/>
  <c r="N457" i="1"/>
  <c r="K459" i="1"/>
  <c r="J459" i="1"/>
  <c r="K458" i="1"/>
  <c r="J458" i="1"/>
  <c r="K457" i="1"/>
  <c r="J457" i="1"/>
  <c r="O456" i="1"/>
  <c r="O455" i="1"/>
  <c r="N456" i="1"/>
  <c r="K456" i="1"/>
  <c r="J456" i="1"/>
  <c r="N455" i="1"/>
  <c r="K455" i="1"/>
  <c r="J455" i="1"/>
  <c r="J243" i="1"/>
  <c r="N241" i="1" l="1"/>
  <c r="K242" i="1"/>
  <c r="K241" i="1"/>
  <c r="N245" i="1"/>
  <c r="N244" i="1"/>
  <c r="N243" i="1"/>
  <c r="N242" i="1"/>
  <c r="K243" i="1"/>
  <c r="K244" i="1"/>
  <c r="K245" i="1"/>
  <c r="J245" i="1"/>
  <c r="J244" i="1"/>
  <c r="J242" i="1"/>
  <c r="J241" i="1"/>
  <c r="N240" i="1"/>
  <c r="K240" i="1"/>
  <c r="J240" i="1"/>
  <c r="N216" i="1"/>
  <c r="K216" i="1"/>
  <c r="N215" i="1"/>
  <c r="N214" i="1"/>
  <c r="N213" i="1"/>
  <c r="K215" i="1"/>
  <c r="K214" i="1"/>
  <c r="K213" i="1"/>
  <c r="J216" i="1"/>
  <c r="J215" i="1"/>
  <c r="J214" i="1"/>
  <c r="J213" i="1"/>
  <c r="N177" i="1"/>
  <c r="N176" i="1"/>
  <c r="J177" i="1"/>
  <c r="K177" i="1"/>
  <c r="K176" i="1"/>
  <c r="J176" i="1"/>
  <c r="J171" i="1"/>
  <c r="K171" i="1"/>
  <c r="N171" i="1"/>
  <c r="N170" i="1"/>
  <c r="K170" i="1"/>
  <c r="J170" i="1"/>
  <c r="N169" i="1"/>
  <c r="K169" i="1"/>
  <c r="J169" i="1"/>
  <c r="N168" i="1"/>
  <c r="N167" i="1"/>
  <c r="K168" i="1"/>
  <c r="K167" i="1"/>
  <c r="N166" i="1"/>
  <c r="K166" i="1"/>
  <c r="J168" i="1"/>
  <c r="J167" i="1"/>
  <c r="J166" i="1"/>
  <c r="J165" i="1"/>
  <c r="J164" i="1"/>
  <c r="N165" i="1"/>
  <c r="N164" i="1"/>
  <c r="K165" i="1"/>
  <c r="K164" i="1"/>
  <c r="N160" i="1"/>
  <c r="N159" i="1"/>
  <c r="N158" i="1"/>
  <c r="N157" i="1"/>
  <c r="J160" i="1"/>
  <c r="J159" i="1"/>
  <c r="J158" i="1"/>
  <c r="J157" i="1"/>
  <c r="N156" i="1"/>
  <c r="K156" i="1"/>
  <c r="J156" i="1"/>
  <c r="N148" i="1" l="1"/>
  <c r="N149" i="1"/>
  <c r="N150" i="1"/>
  <c r="N151" i="1"/>
  <c r="N152" i="1"/>
  <c r="K150" i="1"/>
  <c r="K151" i="1"/>
  <c r="K149" i="1"/>
  <c r="K148" i="1"/>
  <c r="J152" i="1"/>
  <c r="J151" i="1"/>
  <c r="J150" i="1"/>
  <c r="J149" i="1"/>
  <c r="J147" i="1"/>
  <c r="K147" i="1"/>
  <c r="N147" i="1"/>
  <c r="J148" i="1"/>
  <c r="N146" i="1"/>
  <c r="K146" i="1"/>
  <c r="J146" i="1"/>
  <c r="N145" i="1"/>
  <c r="K145" i="1"/>
  <c r="J145" i="1"/>
  <c r="N144" i="1"/>
  <c r="K144" i="1"/>
  <c r="J144" i="1"/>
  <c r="N140" i="1"/>
  <c r="K140" i="1"/>
  <c r="J140" i="1" l="1"/>
  <c r="N134" i="1"/>
  <c r="N133" i="1"/>
  <c r="N132" i="1"/>
  <c r="K134" i="1"/>
  <c r="K133" i="1"/>
  <c r="K132" i="1"/>
  <c r="J134" i="1"/>
  <c r="J133" i="1"/>
  <c r="J132" i="1"/>
  <c r="N131" i="1"/>
  <c r="K131" i="1"/>
  <c r="J131" i="1"/>
  <c r="N130" i="1"/>
  <c r="K130" i="1"/>
  <c r="J130" i="1"/>
  <c r="N129" i="1"/>
  <c r="K129" i="1"/>
  <c r="J129" i="1"/>
  <c r="N128" i="1"/>
  <c r="K128" i="1"/>
  <c r="J128" i="1"/>
  <c r="N127" i="1"/>
  <c r="K127" i="1"/>
  <c r="J127" i="1"/>
  <c r="N126" i="1"/>
  <c r="N125" i="1"/>
  <c r="N124" i="1"/>
  <c r="K126" i="1"/>
  <c r="J126" i="1"/>
  <c r="J125" i="1"/>
  <c r="K125" i="1"/>
  <c r="K124" i="1"/>
  <c r="J124" i="1"/>
  <c r="N123" i="1"/>
  <c r="K123" i="1"/>
  <c r="J123" i="1"/>
  <c r="N122" i="1"/>
  <c r="K122" i="1"/>
  <c r="J122" i="1"/>
  <c r="K113" i="1"/>
  <c r="K112" i="1"/>
  <c r="K107" i="1"/>
  <c r="K106" i="1"/>
  <c r="K105" i="1"/>
  <c r="J107" i="1"/>
  <c r="J106" i="1"/>
  <c r="J105" i="1"/>
  <c r="K104" i="1"/>
  <c r="K103" i="1"/>
  <c r="J104" i="1"/>
  <c r="J102" i="1"/>
  <c r="J103" i="1" l="1"/>
  <c r="K102" i="1"/>
  <c r="N102" i="1"/>
  <c r="N101" i="1"/>
  <c r="N100" i="1"/>
  <c r="K101" i="1"/>
  <c r="J101" i="1"/>
  <c r="K100" i="1"/>
  <c r="J100" i="1"/>
  <c r="O96" i="1"/>
  <c r="O94" i="1"/>
  <c r="O93" i="1"/>
  <c r="N94" i="1"/>
  <c r="N95" i="1"/>
  <c r="N96" i="1"/>
  <c r="N93" i="1"/>
  <c r="K93" i="1"/>
  <c r="K94" i="1"/>
  <c r="K95" i="1"/>
  <c r="K96" i="1"/>
  <c r="J94" i="1"/>
  <c r="J95" i="1"/>
  <c r="J96" i="1"/>
  <c r="J93" i="1"/>
  <c r="O89" i="1"/>
  <c r="O90" i="1"/>
  <c r="O91" i="1"/>
  <c r="O92" i="1"/>
  <c r="O88" i="1"/>
  <c r="K92" i="1"/>
  <c r="K91" i="1" l="1"/>
  <c r="N92" i="1"/>
  <c r="N91" i="1"/>
  <c r="N90" i="1"/>
  <c r="N89" i="1"/>
  <c r="N88" i="1"/>
  <c r="K90" i="1"/>
  <c r="K89" i="1"/>
  <c r="K88" i="1"/>
  <c r="N82" i="1"/>
  <c r="N83" i="1"/>
  <c r="N84" i="1"/>
  <c r="N81" i="1"/>
  <c r="J82" i="1"/>
  <c r="K82" i="1"/>
  <c r="J83" i="1"/>
  <c r="K83" i="1"/>
  <c r="J84" i="1"/>
  <c r="K84" i="1"/>
  <c r="K81" i="1"/>
  <c r="J81" i="1"/>
  <c r="O75" i="1"/>
  <c r="N76" i="1"/>
  <c r="N77" i="1"/>
  <c r="N75" i="1"/>
  <c r="J76" i="1"/>
  <c r="K76" i="1"/>
  <c r="J77" i="1"/>
  <c r="K77" i="1"/>
  <c r="K75" i="1"/>
  <c r="J75" i="1"/>
  <c r="N71" i="1"/>
  <c r="N72" i="1"/>
  <c r="N73" i="1"/>
  <c r="N74" i="1"/>
  <c r="N70" i="1"/>
  <c r="J72" i="1"/>
  <c r="K72" i="1"/>
  <c r="J73" i="1"/>
  <c r="K73" i="1"/>
  <c r="J74" i="1"/>
  <c r="K74" i="1"/>
  <c r="K71" i="1"/>
  <c r="J71" i="1"/>
  <c r="K70" i="1"/>
  <c r="J70" i="1"/>
  <c r="N63" i="1"/>
  <c r="N64" i="1"/>
  <c r="N62" i="1"/>
  <c r="K64" i="1"/>
  <c r="K63" i="1"/>
  <c r="J63" i="1"/>
  <c r="J64" i="1"/>
  <c r="K62" i="1"/>
  <c r="J62" i="1"/>
  <c r="O61" i="1"/>
  <c r="O60" i="1"/>
  <c r="O59" i="1"/>
  <c r="O58" i="1"/>
  <c r="N60" i="1"/>
  <c r="N61" i="1"/>
  <c r="K60" i="1"/>
  <c r="K61" i="1"/>
  <c r="J60" i="1"/>
  <c r="J61" i="1"/>
  <c r="J59" i="1"/>
  <c r="N59" i="1"/>
  <c r="K59" i="1"/>
  <c r="N58" i="1"/>
  <c r="K58" i="1"/>
  <c r="J58" i="1"/>
  <c r="N50" i="1"/>
  <c r="N49" i="1"/>
  <c r="N48" i="1"/>
  <c r="N47" i="1"/>
  <c r="K50" i="1"/>
  <c r="J50" i="1"/>
  <c r="K49" i="1"/>
  <c r="J49" i="1"/>
  <c r="K48" i="1"/>
  <c r="J48" i="1"/>
  <c r="K47" i="1"/>
  <c r="J47" i="1"/>
  <c r="N46" i="1"/>
  <c r="K46" i="1"/>
  <c r="J46" i="1"/>
  <c r="J44" i="1"/>
  <c r="J42" i="1"/>
  <c r="N42" i="1"/>
  <c r="N41" i="1"/>
  <c r="J40" i="1"/>
  <c r="N40" i="1"/>
  <c r="N39" i="1"/>
  <c r="N36" i="1"/>
  <c r="K36" i="1"/>
  <c r="J36" i="1"/>
  <c r="N35" i="1"/>
  <c r="K35" i="1"/>
  <c r="J35" i="1"/>
  <c r="N34" i="1"/>
  <c r="K34" i="1"/>
  <c r="J34" i="1"/>
  <c r="N33" i="1"/>
  <c r="K33" i="1"/>
  <c r="J33" i="1"/>
  <c r="N32" i="1"/>
  <c r="J31" i="1"/>
  <c r="K31" i="1"/>
  <c r="N31" i="1"/>
  <c r="J32" i="1"/>
  <c r="K32" i="1"/>
  <c r="N30" i="1"/>
  <c r="N29" i="1"/>
  <c r="N28" i="1"/>
  <c r="N27" i="1"/>
  <c r="N26" i="1"/>
  <c r="N25" i="1"/>
  <c r="N24" i="1"/>
  <c r="K30" i="1"/>
  <c r="J30" i="1"/>
  <c r="K29" i="1"/>
  <c r="J29" i="1"/>
  <c r="K28" i="1"/>
  <c r="J28" i="1"/>
  <c r="K27" i="1"/>
  <c r="J27" i="1"/>
  <c r="K26" i="1"/>
  <c r="J26" i="1"/>
  <c r="K25" i="1"/>
  <c r="J25" i="1"/>
  <c r="K24" i="1" l="1"/>
  <c r="J24" i="1"/>
  <c r="K15" i="1"/>
  <c r="N79" i="1"/>
  <c r="N80" i="1"/>
  <c r="N78" i="1"/>
  <c r="K80" i="1"/>
  <c r="J80" i="1"/>
  <c r="K79" i="1"/>
  <c r="J79" i="1"/>
  <c r="K78" i="1"/>
  <c r="J78" i="1"/>
  <c r="O524" i="1"/>
  <c r="K524" i="1"/>
  <c r="K23" i="1"/>
  <c r="J23" i="1"/>
  <c r="N20" i="1" l="1"/>
  <c r="N19" i="1"/>
  <c r="N18" i="1"/>
  <c r="N17" i="1"/>
  <c r="K22" i="1"/>
  <c r="K21" i="1"/>
  <c r="K20" i="1"/>
  <c r="K19" i="1"/>
  <c r="K18" i="1"/>
  <c r="K17" i="1"/>
  <c r="J22" i="1"/>
  <c r="J21" i="1"/>
  <c r="J20" i="1"/>
  <c r="J19" i="1"/>
  <c r="J18" i="1"/>
  <c r="J17" i="1"/>
  <c r="J16" i="1"/>
  <c r="N16" i="1" l="1"/>
  <c r="K16" i="1"/>
  <c r="J15" i="1"/>
  <c r="O465" i="1" l="1"/>
  <c r="O466" i="1"/>
  <c r="O464" i="1"/>
  <c r="N465" i="1"/>
  <c r="N466" i="1"/>
  <c r="N464" i="1"/>
  <c r="J465" i="1"/>
  <c r="K465" i="1"/>
  <c r="J466" i="1"/>
  <c r="K466" i="1"/>
  <c r="K464" i="1"/>
  <c r="J464" i="1"/>
  <c r="O909" i="1" l="1"/>
  <c r="N909" i="1"/>
  <c r="M909" i="1"/>
  <c r="L909" i="1"/>
  <c r="K909" i="1"/>
  <c r="J909" i="1"/>
  <c r="O908" i="1"/>
  <c r="N908" i="1"/>
  <c r="M908" i="1"/>
  <c r="L908" i="1"/>
  <c r="K908" i="1"/>
  <c r="J908" i="1"/>
  <c r="N907" i="1"/>
  <c r="M907" i="1"/>
  <c r="L907" i="1"/>
  <c r="K907" i="1"/>
  <c r="J907" i="1"/>
  <c r="O906" i="1"/>
  <c r="N906" i="1"/>
  <c r="M906" i="1"/>
  <c r="L906" i="1"/>
  <c r="K906" i="1"/>
  <c r="J906" i="1"/>
  <c r="N905" i="1"/>
  <c r="K905" i="1"/>
  <c r="J905" i="1"/>
  <c r="O827" i="1"/>
  <c r="N827" i="1"/>
  <c r="M827" i="1"/>
  <c r="L827" i="1"/>
  <c r="K827" i="1"/>
  <c r="J827" i="1"/>
  <c r="O792" i="1"/>
  <c r="N792" i="1"/>
  <c r="K792" i="1"/>
  <c r="J792" i="1"/>
  <c r="I792" i="1"/>
  <c r="H792" i="1"/>
  <c r="O791" i="1"/>
  <c r="N791" i="1"/>
  <c r="K791" i="1"/>
  <c r="J791" i="1"/>
  <c r="I791" i="1"/>
  <c r="H791" i="1"/>
  <c r="O790" i="1"/>
  <c r="N790" i="1"/>
  <c r="K790" i="1"/>
  <c r="J790" i="1"/>
  <c r="I790" i="1"/>
  <c r="H790" i="1"/>
  <c r="O789" i="1"/>
  <c r="N789" i="1"/>
  <c r="K789" i="1"/>
  <c r="J789" i="1"/>
  <c r="O603" i="1"/>
  <c r="N581" i="1"/>
  <c r="K581" i="1"/>
  <c r="J581" i="1"/>
  <c r="N580" i="1"/>
  <c r="K580" i="1"/>
  <c r="J580" i="1"/>
  <c r="N579" i="1"/>
  <c r="K579" i="1"/>
  <c r="J579" i="1"/>
  <c r="N575" i="1"/>
  <c r="L575" i="1"/>
  <c r="K575" i="1"/>
  <c r="J575" i="1"/>
  <c r="N574" i="1"/>
  <c r="L574" i="1"/>
  <c r="K574" i="1"/>
  <c r="J574" i="1"/>
  <c r="N573" i="1"/>
  <c r="L573" i="1"/>
  <c r="K573" i="1"/>
  <c r="J573" i="1"/>
  <c r="N572" i="1"/>
  <c r="L572" i="1"/>
  <c r="K572" i="1"/>
  <c r="J572" i="1"/>
  <c r="N571" i="1"/>
  <c r="L571" i="1"/>
  <c r="K571" i="1"/>
  <c r="J571" i="1"/>
  <c r="N570" i="1"/>
  <c r="L570" i="1"/>
  <c r="K570" i="1"/>
  <c r="J570" i="1"/>
  <c r="N569" i="1"/>
  <c r="L569" i="1"/>
  <c r="K569" i="1"/>
  <c r="J569" i="1"/>
  <c r="O184" i="1"/>
  <c r="N184" i="1"/>
  <c r="M184" i="1"/>
  <c r="L184" i="1"/>
  <c r="K184" i="1"/>
  <c r="J184" i="1"/>
  <c r="O183" i="1"/>
  <c r="N183" i="1"/>
  <c r="M183" i="1"/>
  <c r="L183" i="1"/>
  <c r="K183" i="1"/>
  <c r="J183" i="1"/>
  <c r="O182" i="1"/>
  <c r="N182" i="1"/>
  <c r="M182" i="1"/>
  <c r="L182" i="1"/>
  <c r="K182" i="1"/>
  <c r="J182" i="1"/>
  <c r="M114" i="1"/>
  <c r="I114" i="1"/>
  <c r="H114" i="1"/>
  <c r="E114" i="1"/>
  <c r="D114" i="1"/>
  <c r="C114" i="1"/>
  <c r="K109" i="1"/>
  <c r="K108" i="1"/>
  <c r="N99" i="1"/>
  <c r="L99" i="1"/>
  <c r="K99" i="1"/>
  <c r="J99" i="1"/>
  <c r="N98" i="1"/>
  <c r="L98" i="1"/>
  <c r="K98" i="1"/>
  <c r="J98" i="1"/>
  <c r="N97" i="1"/>
  <c r="L97" i="1"/>
  <c r="K97" i="1"/>
  <c r="J97" i="1"/>
  <c r="I15" i="1"/>
</calcChain>
</file>

<file path=xl/comments1.xml><?xml version="1.0" encoding="utf-8"?>
<comments xmlns="http://schemas.openxmlformats.org/spreadsheetml/2006/main">
  <authors>
    <author>HEILIN GUARNIZO</author>
    <author>Autor</author>
    <author>Mariela Amariles Aranzalez</author>
    <author>Maribel Arias Zapata</author>
  </authors>
  <commentList>
    <comment ref="C14" authorId="0" shapeId="0">
      <text>
        <r>
          <rPr>
            <sz val="9"/>
            <color indexed="81"/>
            <rFont val="Tahoma"/>
            <family val="2"/>
          </rPr>
          <t xml:space="preserve">
Término con que se da a conocer el nombre o asunto de la información</t>
        </r>
      </text>
    </comment>
    <comment ref="D14" authorId="0" shapeId="0">
      <text>
        <r>
          <rPr>
            <sz val="9"/>
            <color indexed="81"/>
            <rFont val="Tahoma"/>
            <family val="2"/>
          </rPr>
          <t xml:space="preserve">
Define brevemente de qué se trata la información</t>
        </r>
      </text>
    </comment>
    <comment ref="E14" authorId="0" shapeId="0">
      <text>
        <r>
          <rPr>
            <sz val="9"/>
            <color indexed="81"/>
            <rFont val="Tahoma"/>
            <family val="2"/>
          </rPr>
          <t xml:space="preserve">
Establece el idioma, lengua o dialecto en que se encuentra la información</t>
        </r>
      </text>
    </comment>
    <comment ref="F14" authorId="0" shapeId="0">
      <text>
        <r>
          <rPr>
            <sz val="9"/>
            <color indexed="81"/>
            <rFont val="Tahoma"/>
            <family val="2"/>
          </rPr>
          <t xml:space="preserve">
Establece el soporte en el que se encuentra la información: Documento fisico, medio electronico o por algún otro tipo de formato audio visual entre otros (Fisico, análogo o digital-electrónico</t>
        </r>
      </text>
    </comment>
    <comment ref="K14" authorId="0" shapeId="0">
      <text>
        <r>
          <rPr>
            <sz val="9"/>
            <color indexed="81"/>
            <rFont val="Tahoma"/>
            <family val="2"/>
          </rPr>
          <t xml:space="preserve">
Corresponde al nombre del área, dependencia o unidad interna, o al nombre de la entidad externa que creo la información.</t>
        </r>
      </text>
    </comment>
    <comment ref="L14" authorId="0" shapeId="0">
      <text>
        <r>
          <rPr>
            <sz val="9"/>
            <color indexed="81"/>
            <rFont val="Tahoma"/>
            <family val="2"/>
          </rPr>
          <t xml:space="preserve">
Identifica el momento de la creación de la información</t>
        </r>
      </text>
    </comment>
    <comment ref="Q14" authorId="0" shapeId="0">
      <text>
        <r>
          <rPr>
            <b/>
            <sz val="9"/>
            <color indexed="81"/>
            <rFont val="Tahoma"/>
            <family val="2"/>
          </rPr>
          <t xml:space="preserve">
</t>
        </r>
        <r>
          <rPr>
            <sz val="9"/>
            <color indexed="81"/>
            <rFont val="Tahoma"/>
            <family val="2"/>
          </rPr>
          <t xml:space="preserve">Es aquella información que estando en poder o custodia de un sujeto obligado en su calidad de tal, es exceptuada de acceso a la ciudadanía </t>
        </r>
        <r>
          <rPr>
            <b/>
            <u/>
            <sz val="9"/>
            <color indexed="81"/>
            <rFont val="Tahoma"/>
            <family val="2"/>
          </rPr>
          <t>por daño a intereses públicos</t>
        </r>
        <r>
          <rPr>
            <sz val="9"/>
            <color indexed="81"/>
            <rFont val="Tahoma"/>
            <family val="2"/>
          </rPr>
          <t xml:space="preserve"> y bajo cumplimiento de la totalidad de los requisitos consagrados en el artículo 19 de esta ley; Art 6 ley 1712 de 2014 
a) La defensa y seguridad nacional
b) la seguridad pública
c) las relaciones internacionales
d) la prevención, investigación y persecución de los delitos y las faltas disciplinarias, mientras que no se haga efectiva la medida de aseguramiento o se formule pliego de cargos, segun el caso
e) El debido proceso y la igualdad de las partes en los procesos judiciales
f) la administración efectiva de la justicia
g) los derechos de la infancia y la adolescencia
h) la estabilidad macroecomonica y financiera del pais
i) la salud pública</t>
        </r>
      </text>
    </comment>
    <comment ref="R14" authorId="0" shapeId="0">
      <text>
        <r>
          <rPr>
            <sz val="9"/>
            <color indexed="81"/>
            <rFont val="Tahoma"/>
            <family val="2"/>
          </rPr>
          <t xml:space="preserve">
es aquella información que estando en poder o custodia de un sujeto obligado en su calidad de tal, </t>
        </r>
        <r>
          <rPr>
            <b/>
            <u/>
            <sz val="9"/>
            <color indexed="81"/>
            <rFont val="Tahoma"/>
            <family val="2"/>
          </rPr>
          <t>pertenece al ámbito propio, particular y privado o semiprivado de una persona natural o jurídica</t>
        </r>
        <r>
          <rPr>
            <sz val="9"/>
            <color indexed="81"/>
            <rFont val="Tahoma"/>
            <family val="2"/>
          </rPr>
          <t xml:space="preserve"> por lo que su acceso podrá ser negado o exceptuado, siempre que se trate de las circunstancias legítimas y necesarias y los derechos particulares o privados consagrados en el artículo 18 de esta ley; Art 6 ley 1712 de 2014
a) El derecho de toda persona a la intimidad, bajo las limitaciones propias que impone la condición de servidor público, en concordancia con lo estipulado
b) El derecho de toda persona a la vida, la salud o la seguridad
c) los secretos comerciales, industriales y profesionales, asi como los estipulados en el paragrafo 77 de la ley 1474 de 2011</t>
        </r>
      </text>
    </comment>
    <comment ref="S14" authorId="0" shapeId="0">
      <text>
        <r>
          <rPr>
            <sz val="9"/>
            <color indexed="81"/>
            <rFont val="Tahoma"/>
            <family val="2"/>
          </rPr>
          <t xml:space="preserve">
La identificación de la excepción que, dentro de las previsatas en los articulos 18 y 19 de la Ley 1712 de 2014, cobija la calificación de información reservada o clasificada</t>
        </r>
      </text>
    </comment>
    <comment ref="C46" authorId="1" shapeId="0">
      <text>
        <r>
          <rPr>
            <b/>
            <sz val="9"/>
            <color indexed="81"/>
            <rFont val="Calibri"/>
            <family val="2"/>
          </rPr>
          <t>Autor:</t>
        </r>
        <r>
          <rPr>
            <sz val="9"/>
            <color indexed="81"/>
            <rFont val="Calibri"/>
            <family val="2"/>
          </rPr>
          <t xml:space="preserve">
que documento: el doc maestro? </t>
        </r>
      </text>
    </comment>
    <comment ref="O46" authorId="1" shapeId="0">
      <text>
        <r>
          <rPr>
            <b/>
            <sz val="9"/>
            <color indexed="81"/>
            <rFont val="Calibri"/>
            <family val="2"/>
          </rPr>
          <t xml:space="preserve">Autor:
Ministerio de Educación Nacional . Resolución N. 10711 del 25 de Mayo de 2017. </t>
        </r>
      </text>
    </comment>
    <comment ref="C477" authorId="2" shapeId="0">
      <text>
        <r>
          <rPr>
            <b/>
            <sz val="9"/>
            <color indexed="81"/>
            <rFont val="Tahoma"/>
            <family val="2"/>
          </rPr>
          <t>Mariela Amariles Aranzalez:</t>
        </r>
        <r>
          <rPr>
            <sz val="9"/>
            <color indexed="81"/>
            <rFont val="Tahoma"/>
            <family val="2"/>
          </rPr>
          <t xml:space="preserve">
agrupar estos dos tipos documentales</t>
        </r>
      </text>
    </comment>
    <comment ref="J582" authorId="3" shapeId="0">
      <text>
        <r>
          <rPr>
            <b/>
            <sz val="9"/>
            <color indexed="81"/>
            <rFont val="Tahoma"/>
            <family val="2"/>
          </rPr>
          <t>Maribel Arias Zapata:</t>
        </r>
        <r>
          <rPr>
            <sz val="9"/>
            <color indexed="81"/>
            <rFont val="Tahoma"/>
            <family val="2"/>
          </rPr>
          <t xml:space="preserve">
Preguntar control interno</t>
        </r>
      </text>
    </comment>
    <comment ref="J583" authorId="3" shapeId="0">
      <text>
        <r>
          <rPr>
            <b/>
            <sz val="9"/>
            <color indexed="81"/>
            <rFont val="Tahoma"/>
            <family val="2"/>
          </rPr>
          <t>Maribel Arias Zapata:</t>
        </r>
        <r>
          <rPr>
            <sz val="9"/>
            <color indexed="81"/>
            <rFont val="Tahoma"/>
            <family val="2"/>
          </rPr>
          <t xml:space="preserve">
Preguntar control interno</t>
        </r>
      </text>
    </comment>
    <comment ref="B668" authorId="1" shapeId="0">
      <text>
        <r>
          <rPr>
            <b/>
            <sz val="9"/>
            <color indexed="81"/>
            <rFont val="Tahoma"/>
            <family val="2"/>
          </rPr>
          <t>Autor:</t>
        </r>
        <r>
          <rPr>
            <sz val="9"/>
            <color indexed="81"/>
            <rFont val="Tahoma"/>
            <family val="2"/>
          </rPr>
          <t xml:space="preserve">
Proceso trasladado al Área de Gestión Humana</t>
        </r>
      </text>
    </comment>
    <comment ref="J683" authorId="1" shapeId="0">
      <text>
        <r>
          <rPr>
            <b/>
            <sz val="9"/>
            <color indexed="81"/>
            <rFont val="Tahoma"/>
            <family val="2"/>
          </rPr>
          <t>Autor:</t>
        </r>
        <r>
          <rPr>
            <sz val="9"/>
            <color indexed="81"/>
            <rFont val="Tahoma"/>
            <family val="2"/>
          </rPr>
          <t xml:space="preserve">
Preguntar control interno</t>
        </r>
      </text>
    </comment>
  </commentList>
</comments>
</file>

<file path=xl/sharedStrings.xml><?xml version="1.0" encoding="utf-8"?>
<sst xmlns="http://schemas.openxmlformats.org/spreadsheetml/2006/main" count="16202" uniqueCount="2061">
  <si>
    <t>SERIE DOCUMENTAL (S)</t>
  </si>
  <si>
    <t>Descripción del contenido la categoria de la información</t>
  </si>
  <si>
    <t>Idioma</t>
  </si>
  <si>
    <t>Medio de conservación y/o soporte</t>
  </si>
  <si>
    <t>Frecuencia de actualización</t>
  </si>
  <si>
    <t>Nombre del responsable de la producción de información</t>
  </si>
  <si>
    <t>Objetivo Legitimo de la Excepción</t>
  </si>
  <si>
    <t>Fecha de la calificación</t>
  </si>
  <si>
    <t>Plazo de la calificación o reserva</t>
  </si>
  <si>
    <t>Fisico</t>
  </si>
  <si>
    <t>A solicitud</t>
  </si>
  <si>
    <t>X</t>
  </si>
  <si>
    <t>Puede afectar el derecho de toda persona a la vida, la salud o la seguridad</t>
  </si>
  <si>
    <t>Fundamento constitucional o legal</t>
  </si>
  <si>
    <t>Fundamento Jurídico de la excepción</t>
  </si>
  <si>
    <t>FORMATO</t>
  </si>
  <si>
    <t>Información Disponible</t>
  </si>
  <si>
    <t>Información Publicada</t>
  </si>
  <si>
    <t>Nombre del responsable de la información</t>
  </si>
  <si>
    <t>Frecuencia de generación de la información</t>
  </si>
  <si>
    <t xml:space="preserve"> INDICE DE INFORMACIÓN RESERVADA Y/O CLASIFICADA
 (art. 38 decreto 103-2015)
</t>
  </si>
  <si>
    <t>REGISTRO DE ACTIVOS DE INFORMACIÓN</t>
  </si>
  <si>
    <t>ESQUEMA DE PUBLICACIÓN DE INFORMACIÓN</t>
  </si>
  <si>
    <t>Autoevaluación con fines de Acreditación - Programas Pregrado</t>
  </si>
  <si>
    <t>Autoevaluación con Fines de Acreditación - Programas Posgrado</t>
  </si>
  <si>
    <t>Autoevaluación con Fines de Acreditación Institucional</t>
  </si>
  <si>
    <t>ACTAS</t>
  </si>
  <si>
    <t>Acta Comité de Evaluación Institucional</t>
  </si>
  <si>
    <t>Actas de Liquidación  Proyección Social</t>
  </si>
  <si>
    <t>Actas Asambleas Exrectores</t>
  </si>
  <si>
    <t>Actas Comisión Personal Administrativo</t>
  </si>
  <si>
    <t>Actas Comité  Asignacion y Reconocimiento de Puntajes</t>
  </si>
  <si>
    <t>Actas Comité Bienestar Institucional</t>
  </si>
  <si>
    <t>Actas Comité Central de Investigación</t>
  </si>
  <si>
    <t>Actas Comité Central de Virtualización</t>
  </si>
  <si>
    <t>Actas Comité Control Interno</t>
  </si>
  <si>
    <t>Actas Comité Convivencia Laboral</t>
  </si>
  <si>
    <t>Actas Comité de Comunicaciones</t>
  </si>
  <si>
    <t xml:space="preserve">Actas Comité de Investigaciones </t>
  </si>
  <si>
    <t>Actas Comité de Posgrados</t>
  </si>
  <si>
    <t>Actas Comité de Sostenibilidad Contable</t>
  </si>
  <si>
    <t>Actas Comite Editorial</t>
  </si>
  <si>
    <t>Actas Comité Electoral</t>
  </si>
  <si>
    <t>Actas Comité Gestión Documental</t>
  </si>
  <si>
    <t>Actas Comité Manejo de Bienes</t>
  </si>
  <si>
    <t>Actas Comité Propiedad Intelectual</t>
  </si>
  <si>
    <t>Actas Comité Proyección Social</t>
  </si>
  <si>
    <t xml:space="preserve">Actas Comité Técnico </t>
  </si>
  <si>
    <t>Actas Comité Financiero de Inversiones</t>
  </si>
  <si>
    <t>Actas Comité Universidad Saludable</t>
  </si>
  <si>
    <t>Actas Consejo Academico</t>
  </si>
  <si>
    <t>Actas Consejo Curricular</t>
  </si>
  <si>
    <t>Actas Consejo de Facultad</t>
  </si>
  <si>
    <t>Actas Consejo Superior</t>
  </si>
  <si>
    <t>Actas Comité Interno de Gestión de Residuos</t>
  </si>
  <si>
    <t>Actas de Conciliación</t>
  </si>
  <si>
    <t>Actas Unidad de Virtualización</t>
  </si>
  <si>
    <t>Actas Comité de Sistemas y Nuevas Tecnologías</t>
  </si>
  <si>
    <t>Acta Comité Biblioteca</t>
  </si>
  <si>
    <t>Actas Trabajo de Grado</t>
  </si>
  <si>
    <t xml:space="preserve">ACUERDOS </t>
  </si>
  <si>
    <t>Acuerdos Consejo Académico</t>
  </si>
  <si>
    <t>Acuerdos de Gestión</t>
  </si>
  <si>
    <t>ADMINISTRACIÓN Y EMISIÓN SEÑALES TV</t>
  </si>
  <si>
    <t>ADQUISICIONES</t>
  </si>
  <si>
    <t>Adquisición por Canje de Recursos de Información</t>
  </si>
  <si>
    <t>ANÁLISIS Y DISEÑO DE PROGRAMAS VIRTUALES Y ESPACIOS ACADÉMICOS</t>
  </si>
  <si>
    <t>APOYO ECONÓMICO</t>
  </si>
  <si>
    <t>Apoyo Económico Comedor</t>
  </si>
  <si>
    <t>Apoyo Económico Compensado</t>
  </si>
  <si>
    <t>Apoyo Económico Rebaja de Matricula</t>
  </si>
  <si>
    <t>Apoyo Económico Transporte</t>
  </si>
  <si>
    <t>ARQUEOS</t>
  </si>
  <si>
    <t>Arqueos Caja Menor y Caja General</t>
  </si>
  <si>
    <t>ASOCIACIONES INSTITUCIONALES</t>
  </si>
  <si>
    <t>AUDITORÍAS</t>
  </si>
  <si>
    <t>Auditoria Financiera</t>
  </si>
  <si>
    <t>Autos Inhibitorios Administrativos</t>
  </si>
  <si>
    <t>Autos Inhibitorios Docentes</t>
  </si>
  <si>
    <t>Autos Inhibitorios Estudiantes</t>
  </si>
  <si>
    <t>Autos Inhibitorios Particulares</t>
  </si>
  <si>
    <t>Autos Inhibitorios por Determinar</t>
  </si>
  <si>
    <t>BIENES MUEBLES E INMUEBLES</t>
  </si>
  <si>
    <t xml:space="preserve">BOLETINES </t>
  </si>
  <si>
    <t>Boletines Agencia Q</t>
  </si>
  <si>
    <t>Boletines Agenda Uniquindiana</t>
  </si>
  <si>
    <t>Boletines Noticia del Día</t>
  </si>
  <si>
    <t>Boletines Noticia Destacada</t>
  </si>
  <si>
    <t>Boletines Oportunidades Internacionales-ORI</t>
  </si>
  <si>
    <t>Boletines Educación Superior en Medios</t>
  </si>
  <si>
    <t>Boletines la U Quiere Saber</t>
  </si>
  <si>
    <t>CAPACITACIONES</t>
  </si>
  <si>
    <t>Capacitaciones Creación de Asociaciones de Graduados</t>
  </si>
  <si>
    <t>Capacitaciones en Inserción Laboral</t>
  </si>
  <si>
    <t>Capacitaciones Programa de Gestión Documental</t>
  </si>
  <si>
    <t>CERTIFICADOS Y CONSTANCIAS</t>
  </si>
  <si>
    <t>Certificados  Retención en la Fuente.</t>
  </si>
  <si>
    <t>Certificados de Participaciones en Proyectos</t>
  </si>
  <si>
    <t>Certificados Financieros</t>
  </si>
  <si>
    <t>Certificados Laborales</t>
  </si>
  <si>
    <t>Certificados y Constancias Estudiantiles</t>
  </si>
  <si>
    <t>Certificados Disponibilidad Presupuestal</t>
  </si>
  <si>
    <t>Certificado de Registro Presupuestal</t>
  </si>
  <si>
    <t>CONCILIACIONES BANCARIAS</t>
  </si>
  <si>
    <t>COMISIONES DE ESTUDIO</t>
  </si>
  <si>
    <t>Comisiones de Estudio Docentes de Planta</t>
  </si>
  <si>
    <t>CONCEPTOS JURIDICOS</t>
  </si>
  <si>
    <t>Contratos Compraventa</t>
  </si>
  <si>
    <t>Contratos de Arrendamiento</t>
  </si>
  <si>
    <t>Contratos de Obra</t>
  </si>
  <si>
    <t>Contratos de Prestación de Servicios</t>
  </si>
  <si>
    <t>Contratos de Suministro</t>
  </si>
  <si>
    <t>CONVENIOS</t>
  </si>
  <si>
    <t>CONVOCATORIAS</t>
  </si>
  <si>
    <t>Convocatorias  Internacionales - Estudiantes</t>
  </si>
  <si>
    <t>Convocatorias Docente de Planta</t>
  </si>
  <si>
    <t>Convocatorias Docentes Ocasionales y Catedráticos</t>
  </si>
  <si>
    <t>CUENTAS DE COBRO</t>
  </si>
  <si>
    <t>Cuentas de Cobros Jurídicos</t>
  </si>
  <si>
    <t>Cuentas de Cobro Cuotas Partes Pensionales</t>
  </si>
  <si>
    <t>Cuentas de Cobro Reporte Anual Cartera por Edades</t>
  </si>
  <si>
    <t>Cuentas de Cobro Venta de Servicios</t>
  </si>
  <si>
    <t>CURRÍCULO</t>
  </si>
  <si>
    <t>DIAGNÓSTICO POR PROCESOS</t>
  </si>
  <si>
    <t>ELECCIONES INSTITUCIONALES</t>
  </si>
  <si>
    <t>ESTUDIOS Y DISEÑOS OBRAS PLANTA FÍSICA</t>
  </si>
  <si>
    <t>EVALUACIÓN INSTITUCIONAL</t>
  </si>
  <si>
    <t>Evaluación y Seguimiento - Plan de Mejoramiento Institucional</t>
  </si>
  <si>
    <t>Evaluación y Seguimiento - Sistema Integrado de Gestión</t>
  </si>
  <si>
    <t>Evaluación y Seguimiento - Control Interno Contable</t>
  </si>
  <si>
    <t>Evaluación y Seguimiento - Plan de Desarrollo</t>
  </si>
  <si>
    <t>Evaluación y Seguimiento - Fomento a la Cultura del Control (Autogestión, Autocontrol y Autorregulación)</t>
  </si>
  <si>
    <t>Evaluación Coordinador Cultura</t>
  </si>
  <si>
    <t>Evaluación Coordinador Deporte</t>
  </si>
  <si>
    <t>Evaluación Desempeño Docente</t>
  </si>
  <si>
    <t>Evaluación Desempeño Cultura</t>
  </si>
  <si>
    <t>Evaluación Ascenco y Productividad Académica</t>
  </si>
  <si>
    <t xml:space="preserve">EVENTOS </t>
  </si>
  <si>
    <t>Eventos Internacionales</t>
  </si>
  <si>
    <t>Eventos Nacionales</t>
  </si>
  <si>
    <t>GESTIÓN SOCIAL</t>
  </si>
  <si>
    <t>Peritaje</t>
  </si>
  <si>
    <t>GRADOS</t>
  </si>
  <si>
    <t>HISTORIAS ACADÉMICAS</t>
  </si>
  <si>
    <t>Historias Académicas Pregrado</t>
  </si>
  <si>
    <t>Historias Académicas Posgrado</t>
  </si>
  <si>
    <t>HISTORIAS DE CRÉDITO EDUCATIVO</t>
  </si>
  <si>
    <t>HISTORIAS LABORALES</t>
  </si>
  <si>
    <t>INDICADORES  ESTRATÉGICOS</t>
  </si>
  <si>
    <t>INDUCCIONES Y CAPACITACIONES</t>
  </si>
  <si>
    <t>Inducciones y Capacitaciones Docentes</t>
  </si>
  <si>
    <t>Inducciones y Capacitaciones  Estudiantes</t>
  </si>
  <si>
    <t>Inducciones y Capacitaciones Administrativos</t>
  </si>
  <si>
    <t>INFORMES</t>
  </si>
  <si>
    <t>Informes Administrativos</t>
  </si>
  <si>
    <t>Informe  Balanza de Pago</t>
  </si>
  <si>
    <t>Informes Asistencia Tutores</t>
  </si>
  <si>
    <t>Informes Autoevaluación de la Gestión y Control Macroprocesos</t>
  </si>
  <si>
    <t>Informes Confirmación de Títulos</t>
  </si>
  <si>
    <t>Informes Consejo Asesor</t>
  </si>
  <si>
    <t>Informes Consejo Superior</t>
  </si>
  <si>
    <t>Informes de Exoneraciones y Descuentos</t>
  </si>
  <si>
    <t>Informes de Gestión</t>
  </si>
  <si>
    <t>Informes Delegacion de Gastos</t>
  </si>
  <si>
    <t>Informes Entes de Control</t>
  </si>
  <si>
    <t xml:space="preserve">Informes Entes de Regulacion, Vigilancia  y Control </t>
  </si>
  <si>
    <t>Informes de Ley</t>
  </si>
  <si>
    <t>Informes Estadísticos</t>
  </si>
  <si>
    <t xml:space="preserve">Informes Financieros </t>
  </si>
  <si>
    <t>Informes Importaciones y Exportaciones</t>
  </si>
  <si>
    <t>Informes Irregularidades Personal</t>
  </si>
  <si>
    <t>Informes Mensuales CIFIN</t>
  </si>
  <si>
    <t>Informes Novedades de Nómina</t>
  </si>
  <si>
    <t>Informes  Organismos de Control</t>
  </si>
  <si>
    <t>Informes Reportes Laboratorio</t>
  </si>
  <si>
    <t>Informe Contraloria General de la Nación</t>
  </si>
  <si>
    <t>Informe Contaduría General de la Nación</t>
  </si>
  <si>
    <t>Informe Consolidado Proyección Social</t>
  </si>
  <si>
    <t>Informe DANE</t>
  </si>
  <si>
    <t>Informes Laboratorio Clínico</t>
  </si>
  <si>
    <t>Informe Financiaciones UQ ICETEX</t>
  </si>
  <si>
    <t>Informe Ministerio de Educación</t>
  </si>
  <si>
    <t>Informe Ministerio de Hacienca</t>
  </si>
  <si>
    <t>Informe Municipio de Armenia</t>
  </si>
  <si>
    <t>Informe Rendición de Cuentas</t>
  </si>
  <si>
    <t>Informes Académicos</t>
  </si>
  <si>
    <t>INVENTARIOS</t>
  </si>
  <si>
    <t>Inventarios - Actas de Actualización de Inventarios</t>
  </si>
  <si>
    <t>Inventarios - Actas de Retiro de Elementos Devolutivos</t>
  </si>
  <si>
    <t>Inventarios - Entradas y Salidas de Bienes</t>
  </si>
  <si>
    <t>Inventarios - Garantías</t>
  </si>
  <si>
    <t>Inventarios - Mantenimiento, Calibración y Certificación de Equipos</t>
  </si>
  <si>
    <t>Inventarios - Metrología</t>
  </si>
  <si>
    <t>Inventarios - Salidas a Reparaciones</t>
  </si>
  <si>
    <t>Inventarios - Solicitudes Préstamos</t>
  </si>
  <si>
    <t>Inventarios - SolicitudesTraslados de Bienes</t>
  </si>
  <si>
    <t>Inventarios Individuales</t>
  </si>
  <si>
    <t>Inventario Herramientas</t>
  </si>
  <si>
    <t>Listas de Incentivos y Descuentos a Estudiantes</t>
  </si>
  <si>
    <t>Listas de Estudiantes Inscritos y Admitidos</t>
  </si>
  <si>
    <t>MANUAL DE FUNCIONES</t>
  </si>
  <si>
    <t>Manuales de Funciones y Competencias Laborales</t>
  </si>
  <si>
    <t>MOVILIDAD</t>
  </si>
  <si>
    <t>Movilidad Académica</t>
  </si>
  <si>
    <t>Movilidad Estudiantil</t>
  </si>
  <si>
    <t>NOTIFICACIONES Y RECURSOS</t>
  </si>
  <si>
    <t>INFORMACIÓN FINANCIERA</t>
  </si>
  <si>
    <t>Ordenes de Pago Compras, Servicios , Suministros</t>
  </si>
  <si>
    <t>PERIÓDICOS</t>
  </si>
  <si>
    <t>Periódico Semilla Universitaria</t>
  </si>
  <si>
    <t>PLANES INSTITUCIONALES</t>
  </si>
  <si>
    <t>Plan General de Auditorias</t>
  </si>
  <si>
    <t xml:space="preserve">Plan Anual de Gestión </t>
  </si>
  <si>
    <t>Plan  Bienestar Social</t>
  </si>
  <si>
    <t>Plan  Capacitación, Estímulos e Incentivos Personal Administrativo</t>
  </si>
  <si>
    <t>Plan  Desarrollo Institucional</t>
  </si>
  <si>
    <t>Plan de Labor Académica</t>
  </si>
  <si>
    <t xml:space="preserve">Plan de Mejoramiento </t>
  </si>
  <si>
    <t xml:space="preserve">Plan de Mejoramiento por Procesos </t>
  </si>
  <si>
    <t>Plan Anticorrupcion</t>
  </si>
  <si>
    <t>Plan Gobierno en Línea - GEL</t>
  </si>
  <si>
    <t>Plan de Transparencia</t>
  </si>
  <si>
    <t>Plan Eficiencia Administrativa Cero Papel</t>
  </si>
  <si>
    <t>Plan Institucional de Archivos de la Entidad - PINAR</t>
  </si>
  <si>
    <t>PLANOS</t>
  </si>
  <si>
    <t>PORTAFOLIOS DE SERVICIOS</t>
  </si>
  <si>
    <t>PRESUPUESTO ANUAL DE RENTAS Y GASTOS</t>
  </si>
  <si>
    <t xml:space="preserve">Procesos Disciplinarios  Estudiantes </t>
  </si>
  <si>
    <t xml:space="preserve">Procesos Disciplinarios Administrativos </t>
  </si>
  <si>
    <t xml:space="preserve">Procesos Disciplinarios por Determinar </t>
  </si>
  <si>
    <t>PROCESOS JUDICIALES</t>
  </si>
  <si>
    <t>Procesos Judiciales - Reparación Directa</t>
  </si>
  <si>
    <t>Procesos Judiciales - Tutelas</t>
  </si>
  <si>
    <t>PRODUCCIONES AUDIOVISUALES</t>
  </si>
  <si>
    <t>PRODUCCIONES PUBLICITARIAS</t>
  </si>
  <si>
    <t>Producciones Publicitarias Cuñas Radiales</t>
  </si>
  <si>
    <t>Producciones Publicitarias Spots - Cuñas</t>
  </si>
  <si>
    <t xml:space="preserve">Producciones Publicitarias Vídeos </t>
  </si>
  <si>
    <t xml:space="preserve">PROGRAMAS </t>
  </si>
  <si>
    <t>Programas de Capacitaciones y Talleres</t>
  </si>
  <si>
    <t>Programa de Gestión Documental</t>
  </si>
  <si>
    <t>Programas de Extensión</t>
  </si>
  <si>
    <t>Programas de Inducción y Reinducción</t>
  </si>
  <si>
    <t>Programas Inducción de Usuarios</t>
  </si>
  <si>
    <t>PROYECTOS</t>
  </si>
  <si>
    <t>Proyectos Adecuaciones Físicas</t>
  </si>
  <si>
    <t xml:space="preserve">Proyectos Colciencias </t>
  </si>
  <si>
    <t>Proyectos de Extensión</t>
  </si>
  <si>
    <t>Proyectos de Extensión Remunerada</t>
  </si>
  <si>
    <t>Proyectos de Extensión Social</t>
  </si>
  <si>
    <t>Proyectos de Extensión Solidaria</t>
  </si>
  <si>
    <t>Proyectos de Inversión</t>
  </si>
  <si>
    <t>Proyectos de Investigación</t>
  </si>
  <si>
    <t xml:space="preserve">Proyectos Internos </t>
  </si>
  <si>
    <t>Proyectos Nuevas Construcciones</t>
  </si>
  <si>
    <t>Proyectos Sistema de Apoyo a la Virtualidad</t>
  </si>
  <si>
    <t>Proyecto Educativo de Programas</t>
  </si>
  <si>
    <t xml:space="preserve">REGISTRO CALIFICADO </t>
  </si>
  <si>
    <t>Registro Calificado Programas Pregrado</t>
  </si>
  <si>
    <t>Registro Calificado Programas Posgrado</t>
  </si>
  <si>
    <t>Registros - Autos Aprobación de Pólizas</t>
  </si>
  <si>
    <t>Registros - Autos de Trámite</t>
  </si>
  <si>
    <t>Registros de Cuñas Radiales</t>
  </si>
  <si>
    <t>Registros de Fotocopiados e Impresión de Documentos</t>
  </si>
  <si>
    <t>Registros de Guías de Envío Correspondencia Externa</t>
  </si>
  <si>
    <t>Registros - Lista de Chequeo para Memorando y Oficios</t>
  </si>
  <si>
    <t>Registros de Órdenes de Producción</t>
  </si>
  <si>
    <t>Registros de Reuniones Equipo de Trabajo</t>
  </si>
  <si>
    <t>Registros Capacitaciones  Apoyo y Tutorías</t>
  </si>
  <si>
    <t>Registros Capacitaciones Comunidad Académica</t>
  </si>
  <si>
    <t>Registros Consulta de Documentos y Fotocopias</t>
  </si>
  <si>
    <t>Registros de Actividades</t>
  </si>
  <si>
    <t>Registros de Autenticaciones</t>
  </si>
  <si>
    <t>Registros de Control</t>
  </si>
  <si>
    <t>Registros  Devolución de Correspondencia Externa</t>
  </si>
  <si>
    <t>Registros Entrega  y Recibido de Planillas Trámite Individual</t>
  </si>
  <si>
    <t>Registros Programación Institucional</t>
  </si>
  <si>
    <t>Registros Programación por Convenios</t>
  </si>
  <si>
    <t>Registros Programación Radial Académica</t>
  </si>
  <si>
    <t>Registros Programación Solidaria</t>
  </si>
  <si>
    <t>Registros Reuniones Macroproceso</t>
  </si>
  <si>
    <t>Registro Permisos Administrativos y Docentes</t>
  </si>
  <si>
    <t>RESOLUCIONES</t>
  </si>
  <si>
    <t>Resoluciones Consejo Académico</t>
  </si>
  <si>
    <t>Resoluciones Consejo Superior</t>
  </si>
  <si>
    <t>Resoluciones de Rectoría</t>
  </si>
  <si>
    <t>Resoluciones Facultad</t>
  </si>
  <si>
    <t>SEGURIDAD Y SALUD EN EL TRABAJO</t>
  </si>
  <si>
    <t>Accidentes de Trabajo y Enfermedad Profesional</t>
  </si>
  <si>
    <t>Medicina, Higiene y Seguridad Industrial</t>
  </si>
  <si>
    <t>Sistemas de Vigilancia Epidemiológica</t>
  </si>
  <si>
    <t>Brigadas de Emergencia</t>
  </si>
  <si>
    <t>COPASST</t>
  </si>
  <si>
    <t>SELECCIÓN DE PERSONAL</t>
  </si>
  <si>
    <t>Selección de Personal Administrativo</t>
  </si>
  <si>
    <t>SEMILLEROS DE INVESTIGACIÓN</t>
  </si>
  <si>
    <t>SISTEMA INTEGRADO DE GESTIÓN</t>
  </si>
  <si>
    <t xml:space="preserve">SIG - Auditorías Internas de Calidad </t>
  </si>
  <si>
    <t>SIG - Control de Documentos y Registros</t>
  </si>
  <si>
    <t>SIG - Encuestas de Satisfacción</t>
  </si>
  <si>
    <t>SIG - Indicadores de Gestión</t>
  </si>
  <si>
    <t>SIG - Manual de Calidad y Operaciones</t>
  </si>
  <si>
    <t>SIG - Manual de Procedimientos</t>
  </si>
  <si>
    <t>SIG - Servicio No Conforme</t>
  </si>
  <si>
    <t>SIG - Riesgos</t>
  </si>
  <si>
    <t>Informe de Revisión para la Dirección</t>
  </si>
  <si>
    <t>TABLAS DE VALORACIÓN DOCUMENTAL</t>
  </si>
  <si>
    <t>NO APLICA</t>
  </si>
  <si>
    <t>Formato Único Hoja de Vida</t>
  </si>
  <si>
    <t>Declaración de Bienes y Rentas</t>
  </si>
  <si>
    <t>Documento que acredita la afilaición ante la entidad correspondiente.</t>
  </si>
  <si>
    <t>Español</t>
  </si>
  <si>
    <t>Físico</t>
  </si>
  <si>
    <t>Funcionario</t>
  </si>
  <si>
    <t>Área Gestión Humana</t>
  </si>
  <si>
    <t>Papel</t>
  </si>
  <si>
    <t>x</t>
  </si>
  <si>
    <t>Oficina  Gestión Humana</t>
  </si>
  <si>
    <t xml:space="preserve">Informes </t>
  </si>
  <si>
    <t>Orden del día</t>
  </si>
  <si>
    <t>Área Gestión Documental</t>
  </si>
  <si>
    <t>Comunicaciones</t>
  </si>
  <si>
    <t>Comunicaciones  referentes a funciones del  comité de Gestión Documental</t>
  </si>
  <si>
    <t>Productor Documental</t>
  </si>
  <si>
    <t xml:space="preserve">Informe que requieren los funcionarios referente a situaciones particualres </t>
  </si>
  <si>
    <t>Registros de las capacitaciones</t>
  </si>
  <si>
    <t>Control de las capacitaciones brindadas en temas de Archivo</t>
  </si>
  <si>
    <t>Word</t>
  </si>
  <si>
    <t>Área de Gestión Documental</t>
  </si>
  <si>
    <t>Inventario Documental Archivo de Gestión</t>
  </si>
  <si>
    <t>Anual</t>
  </si>
  <si>
    <t>N/A</t>
  </si>
  <si>
    <t xml:space="preserve">Digital </t>
  </si>
  <si>
    <t xml:space="preserve">Portal Institucional </t>
  </si>
  <si>
    <t>Semestral</t>
  </si>
  <si>
    <t>Permanente</t>
  </si>
  <si>
    <t xml:space="preserve">Información correspondiente a la gestión de los proceso y los resultados planteados institucionalmente. </t>
  </si>
  <si>
    <t>Plan Anual de Gestión institucional</t>
  </si>
  <si>
    <t>Lideres de Procesos</t>
  </si>
  <si>
    <t xml:space="preserve">Líderes de Procesos </t>
  </si>
  <si>
    <t>Informes P.Q.R.S.D.F</t>
  </si>
  <si>
    <t>Informe ejecutivo de todas las peticiones, quejas, reclamos, sugerencias , denuncias y felicitaciones recibidas trimestralmente en la institución a través del aplicativo FEEDBACK.</t>
  </si>
  <si>
    <t>Profesional Especializado área de Gestión Documental</t>
  </si>
  <si>
    <t>Trimestral</t>
  </si>
  <si>
    <t xml:space="preserve">Funciones, anticorrupción … </t>
  </si>
  <si>
    <t>TABLA DE RETENCIÓN DOCUMENTAL</t>
  </si>
  <si>
    <t>Organigrama de la institución</t>
  </si>
  <si>
    <t xml:space="preserve"> Representación gráfica de la estructura de la Universidad del Quindío</t>
  </si>
  <si>
    <t>Portal de la Universidad</t>
  </si>
  <si>
    <t>Oficina Asesora de Planeación y Desarrollo</t>
  </si>
  <si>
    <t>A Solicitud</t>
  </si>
  <si>
    <t>Encuestas  Documentales</t>
  </si>
  <si>
    <t>Entrevista con los productores documentales de la Universidad del Quindío</t>
  </si>
  <si>
    <t>Área Gestión Documental - Oficinas productoras - Portal U.Q</t>
  </si>
  <si>
    <t>Cuadro de clasificación documental</t>
  </si>
  <si>
    <t xml:space="preserve">Listado de todas las series y susbseries documentales con su correspondiente codificación, </t>
  </si>
  <si>
    <t>Excel</t>
  </si>
  <si>
    <t>Área Gestión Documental
Portal Universidad del Quindio</t>
  </si>
  <si>
    <t>Ley 594 Archivo General-Mini/Manual No. 4 Tablas de Retención-Circular Externa No. 003 de 2015</t>
  </si>
  <si>
    <t>Acta Comité Gestión Documental</t>
  </si>
  <si>
    <t>documento de carácter oficial, donde fue aprobadas las TRD en la Institución</t>
  </si>
  <si>
    <t xml:space="preserve">Decreto 1080 de 2015 del Gobierno Nacional </t>
  </si>
  <si>
    <t>Resolución</t>
  </si>
  <si>
    <t xml:space="preserve">Acto administrativo donde fue aprobadas las TRD en la Institución </t>
  </si>
  <si>
    <t xml:space="preserve">Oficinas productorasÁrea Gestión Documental - </t>
  </si>
  <si>
    <t xml:space="preserve">Área Gestión Documental - Oficinas productoras </t>
  </si>
  <si>
    <t>Ley 594 Archivo General-Mini/Manual No. 4 Tablas de Retención-Circular Externa No. 003 de 2016</t>
  </si>
  <si>
    <t xml:space="preserve"> Devolución de Correspondencia Externa</t>
  </si>
  <si>
    <t>Registros Entrega de Correspondencia Interna y Externa</t>
  </si>
  <si>
    <t>Entrega de Correspondencia Interna y Externa</t>
  </si>
  <si>
    <t>Datos del destinatario, oficina, y asunto a quien se radico la correspondencia</t>
  </si>
  <si>
    <t xml:space="preserve"> X</t>
  </si>
  <si>
    <t>Diaria</t>
  </si>
  <si>
    <t>Entrega  y Recibido de Planillas Trámite Individual</t>
  </si>
  <si>
    <t>Datos del destinatario, oficina, y asunto a quien se radico la correspondencia, con su respectiva firma de recibido</t>
  </si>
  <si>
    <t>Datos del destinatario a quien se envía la documentación</t>
  </si>
  <si>
    <t xml:space="preserve">Registro </t>
  </si>
  <si>
    <t>Estrategias que permiten a corto mediano y largo plazo, implementación y  mejoramiento de la prestación de servicios, desarrollo de los procedimientos, implementación de programas específicos del proceso de gestión documental</t>
  </si>
  <si>
    <t>Word/Excel</t>
  </si>
  <si>
    <t>Informe</t>
  </si>
  <si>
    <t xml:space="preserve">Decisión </t>
  </si>
  <si>
    <t xml:space="preserve"> Identificación y orden de los temas relevantes y adecuados a tratar en el contexto de la reunión</t>
  </si>
  <si>
    <t xml:space="preserve"> Identificación y orden de los temas relevantes y adecuados para someter a consideración. </t>
  </si>
  <si>
    <t xml:space="preserve">Socialización de los temas relacionados con los procesos judiciales de los cuales hace parte la institución. </t>
  </si>
  <si>
    <t>Aprobación o Improbación de conciliación y formulas de  arreglo cuando haya lugar.</t>
  </si>
  <si>
    <t>WORD</t>
  </si>
  <si>
    <t>Oficina Asesora Jurídica</t>
  </si>
  <si>
    <t xml:space="preserve">Secretario Comité de Concialiación </t>
  </si>
  <si>
    <t>Artículo 24 Ley 1437 de 2011</t>
  </si>
  <si>
    <t>Garantizar el Derecho a la Privacidad. 
Protección Datos de Terceros.</t>
  </si>
  <si>
    <t xml:space="preserve">Secretario Comité de Concialiación 
(Art.5 - Resolución 1392 de 2016) </t>
  </si>
  <si>
    <t>WORD 
PDF</t>
  </si>
  <si>
    <t>Ley 446 de 1998
Resoluciónes  de Rectoría 1392 y 2266 de 2016 (0744 de 2001, 382 de 2006 y 0601 de 2011)</t>
  </si>
  <si>
    <t xml:space="preserve">Acuerdos que sucribe el lider del macroproceso, los cuales estan orientados a definir e identificar los compromisos relacionados con la Gestión de su Macroproceso. </t>
  </si>
  <si>
    <t xml:space="preserve">Archivo de Gestión de la Dependencia </t>
  </si>
  <si>
    <t xml:space="preserve">Anual </t>
  </si>
  <si>
    <t>Líder del Proceso</t>
  </si>
  <si>
    <t>Acuerdo del Consejo Superior No.027 de 2008, Resoluciones de Rectoría Nos.0438 de 2011 y 0224 de 2013</t>
  </si>
  <si>
    <t>Solicitud</t>
  </si>
  <si>
    <t>Requerimiento escrito de cualquier dependencia, dentro del cual se solicita orientación frente a un caso concreto, en aplicación de la normatividad de carácter general y la institucional</t>
  </si>
  <si>
    <t>Contiene diversos conceptos jurídicos, emitidos por la oficina asesora jurídica, en acplicación a los lineamientos institucionales y el marco legal aplicable para cada caso específico y relacionados con temas de índole: Académica, Laboral y Administrativa.</t>
  </si>
  <si>
    <t xml:space="preserve">Permanente </t>
  </si>
  <si>
    <t xml:space="preserve">Oficina Asesora Jurídica </t>
  </si>
  <si>
    <t>Ley 1437 de 2011
Acuerdo del Consejo Superior No.20 del 18 de diciembre del año 2015.
Manual de Funciones</t>
  </si>
  <si>
    <t>Contrato</t>
  </si>
  <si>
    <t xml:space="preserve">Documento físico que contiene el respectivo contrato. </t>
  </si>
  <si>
    <t xml:space="preserve">Solicitud de adición o prorroga del contrato, debidamente sustentada. </t>
  </si>
  <si>
    <t>Acuerdo del Consejo Superior No.001 de 2014</t>
  </si>
  <si>
    <t>Acuerdo del Consejo Superior No.001 de 2015</t>
  </si>
  <si>
    <t>Convenio</t>
  </si>
  <si>
    <t>Acta de Inicio</t>
  </si>
  <si>
    <t>Cobro Prejuirídico</t>
  </si>
  <si>
    <t>Requerimiento escrito que se hace al  deudor, requiriendo el cumplimiento de su obligación, antes de inicar el cobro jurídico, el cual puede contener fechas límite de cumplimiento e incluso invitación a suscribir un acuerdo de pago.</t>
  </si>
  <si>
    <t xml:space="preserve">Trámite administrativo que se inicia para ejecutar al deudor desde la instancia judicial competente. </t>
  </si>
  <si>
    <t xml:space="preserve">Físico </t>
  </si>
  <si>
    <t>Dependencias Facultadas para requerir el cumplimiento de la obligación.</t>
  </si>
  <si>
    <t>Resolución de Rectoría No. 0657 del 28 de julio de 2009</t>
  </si>
  <si>
    <t xml:space="preserve">Respuesta </t>
  </si>
  <si>
    <t>Word 
Correo Electrónico</t>
  </si>
  <si>
    <t xml:space="preserve">Diferentes dependencias de la Institución. </t>
  </si>
  <si>
    <t xml:space="preserve">Líder de cada proceso </t>
  </si>
  <si>
    <t>Según necesidad</t>
  </si>
  <si>
    <t xml:space="preserve">Escrito mediante el cual el ente de control, requiere a la institución, la presentación o el diligenciamiento de un informe específico. </t>
  </si>
  <si>
    <t xml:space="preserve">Word
PDF
Excel </t>
  </si>
  <si>
    <t xml:space="preserve">Archivos de Gestión 
</t>
  </si>
  <si>
    <t>Oficina Asesora Jurídica 
Oficina Asesora de Control Interno 
Oficina Asesora de Planeación y Desarrollo 
División  Contable y Financiera</t>
  </si>
  <si>
    <t xml:space="preserve">Según requerimiento </t>
  </si>
  <si>
    <t>Ley 1437 de 2011, Ley 1564 de 2012, Decreto 1365 de 2013.</t>
  </si>
  <si>
    <t xml:space="preserve">Informes Organismos de Control </t>
  </si>
  <si>
    <t xml:space="preserve">Procesos Judiciales - Acciones Contractuales </t>
  </si>
  <si>
    <t>Traslado de la Demanda</t>
  </si>
  <si>
    <t>Contestación</t>
  </si>
  <si>
    <t>Práctica Probatoria</t>
  </si>
  <si>
    <t>Impugnaciones</t>
  </si>
  <si>
    <t>Recursos</t>
  </si>
  <si>
    <t xml:space="preserve">La contestación de la demanda es el acto procesal mediante el cual la Universidad  ejerce su defensa, respecto de los argumentos contenidos en la demanda. </t>
  </si>
  <si>
    <t>Trámite correspondiente a la producción, incorporación, admisión y  trámite de las pruebas que se pretendan hacer valer dentro del proceso</t>
  </si>
  <si>
    <t>Escrito que contiene el recurso de defensa del cual hace uso la Univesidad, para oponerse a una decisión de una autoridad judicial.</t>
  </si>
  <si>
    <t xml:space="preserve">Escritos que contienen los diferentes recursos interpuestos por la Universidad dentro del proceso. </t>
  </si>
  <si>
    <t xml:space="preserve">Escrito mediante el cual se notifica a la Institución, sobre la existencia de un proceso en su contra, con el propósito de que se ejerza la defensa correspondiente. </t>
  </si>
  <si>
    <t>Ley 1437 de 2011, Acuerdo del Consejo Superior No.001 de 2014</t>
  </si>
  <si>
    <t xml:space="preserve">Fallos en primera y segunda instancia, producidos por las autoridades judiciales competentes, dentro del proceso. </t>
  </si>
  <si>
    <t xml:space="preserve">Procesos Judiciales - Acciones de Nulidad </t>
  </si>
  <si>
    <t xml:space="preserve">Procesos Judiciales - Acciones Populares </t>
  </si>
  <si>
    <t xml:space="preserve">Procesos Judiciales - Nulidad y Restablecimiento del Derecho </t>
  </si>
  <si>
    <t xml:space="preserve">Formato mediante el cual la oficina asesora jurídica, imprime trámite de aprobación de las pólizas suscritas en ejecusión de los diversos contratos celebrados con la Institución, como requisito previo para su inicio. </t>
  </si>
  <si>
    <t xml:space="preserve">Oficina Asesora Jurídica 
</t>
  </si>
  <si>
    <t xml:space="preserve">Formato mediante el cual el Jefe de la oficina asesora jurídica, somete a reparto los asuntos que se tramitan en dicha instancia. </t>
  </si>
  <si>
    <t xml:space="preserve">Manual de Funciones </t>
  </si>
  <si>
    <t xml:space="preserve">Citación </t>
  </si>
  <si>
    <t>Acta</t>
  </si>
  <si>
    <t>Documento mediante el cual se convoca a los Ex-Rectores de la Universidad, con el propósito de tomar desiciones propias de su competencia.</t>
  </si>
  <si>
    <t>Word
Correo Electrónico</t>
  </si>
  <si>
    <t xml:space="preserve">Secretaria General </t>
  </si>
  <si>
    <t>Derechos de Petición</t>
  </si>
  <si>
    <t>Programación de Elecciones</t>
  </si>
  <si>
    <t>Acuerdo del Consejo Superior No.011 de 2010</t>
  </si>
  <si>
    <t>Acuerdo del Consejo Superior No.011 de 2011</t>
  </si>
  <si>
    <t xml:space="preserve">
Resultados de Elecciones </t>
  </si>
  <si>
    <t xml:space="preserve">Escrito mediante el cual se convoca a los miembros del comité. </t>
  </si>
  <si>
    <t xml:space="preserve">Documento  que contiene las desiciones tomadas por el Comité electoral, relacionadas con los procesos electorales que se adelanten al interior de la Institución.  </t>
  </si>
  <si>
    <t>Cronograma de actividaes a ejecutar, dentro de los procesos electorales de la Institución.</t>
  </si>
  <si>
    <t>Acto administrativo que contiene los resultados de los diversos procesos electorales de la Institución.</t>
  </si>
  <si>
    <t xml:space="preserve">Escritos mediante los cuales se elevan peticiones relacionadas con los procesos electorales que se adelantan en la Institución. </t>
  </si>
  <si>
    <t xml:space="preserve">Acuerdo del Consejo Superior No.011 de 2010 y Resolución de Rectoría 1844 del 27 de mayo de 2016. </t>
  </si>
  <si>
    <t xml:space="preserve">Informe </t>
  </si>
  <si>
    <t xml:space="preserve">Documento  que contiene las desiciones tomadas por el Consejo Académico., relacionadas con los procesos propios de su competencia. </t>
  </si>
  <si>
    <t xml:space="preserve">Documento que contiene información requerida por el órgano de gobierno, o en su defecto la explicación o justificación de los actos sometidos a su aprobación. </t>
  </si>
  <si>
    <t xml:space="preserve">Escrito mediante el cual se convoca a los miembros del Consejo Superior. </t>
  </si>
  <si>
    <t xml:space="preserve">Documento  que contiene las desiciones tomadas por el Consejo Superior, relacionadas con los procesos propios de su competencia. </t>
  </si>
  <si>
    <t xml:space="preserve">Acuerdo Consejo Académico </t>
  </si>
  <si>
    <t xml:space="preserve">Acto administrativo que contiene los lineamientos dados por este órgano de gobierno, en aspectos puntuales relacionados con su competencia. </t>
  </si>
  <si>
    <t>Archivo de Gestión de la Dependencia 
Portal  Institucional</t>
  </si>
  <si>
    <t>Convocatoria</t>
  </si>
  <si>
    <t xml:space="preserve">Respuestas </t>
  </si>
  <si>
    <t xml:space="preserve">Acto administrativo mediante el cual se convoca a los diferentes procesos electorales </t>
  </si>
  <si>
    <t>Acto administrativo que contienen los resultados de los diversos procesos electorales</t>
  </si>
  <si>
    <t>Recursos que interponen los interesados, respecto de los resultados publicados.</t>
  </si>
  <si>
    <t>Informe de Decanos y Directores de Programa</t>
  </si>
  <si>
    <t>Fotocopia de Cédula</t>
  </si>
  <si>
    <t xml:space="preserve">Estampillas </t>
  </si>
  <si>
    <t>Resultados Pruebas ECAES</t>
  </si>
  <si>
    <t xml:space="preserve">Memorando General que contiene información relacionada con la verificación de que los estudiantes a graduar, se encuentran a Paz y Salvo financiera y academicamente con la Universidad y Vo.Bo. Del Decano de la Facultad. </t>
  </si>
  <si>
    <t xml:space="preserve">Word </t>
  </si>
  <si>
    <t>Programas 
Decanaturas</t>
  </si>
  <si>
    <t xml:space="preserve">Según Acuerdo de Grados </t>
  </si>
  <si>
    <t xml:space="preserve">Secretaria General
Programas 
Decanaturas </t>
  </si>
  <si>
    <t xml:space="preserve">Acuerdos del Consejo Superior Nos. 005 de 2006 y 20 de 2015.
(Acuerdos del Consejo Académico que fijan el Calkendario de Grados) </t>
  </si>
  <si>
    <t xml:space="preserve">Dos (2) Estampillas Pro Universidad, que debe cancelar y entregar los aspirantes a graduarse una (1) en secretaria General  (Acta de Grado) y una (1) en la Oficina de Atención al Graduado (Formulario de solicitud de grado). </t>
  </si>
  <si>
    <t>Secretaria General 
Oficina de Graduados</t>
  </si>
  <si>
    <t xml:space="preserve">Documento de identificación de los Graduandos </t>
  </si>
  <si>
    <t>Informe de los resultados alcanzados por los graduandos, en las pruebas ECAES</t>
  </si>
  <si>
    <t xml:space="preserve">Secretaria General 
</t>
  </si>
  <si>
    <t xml:space="preserve">Acuerdos del Consejo Superior Nos. 005 de 2006 y 20 de 2015.
(Acuerdos del Consejo Académico que fijan el Calendario de Grados) </t>
  </si>
  <si>
    <t>Documento que contiene información relacionada con la verificación de títulos que se dirigen a la Universidad, como producto del estudio de las hojas de vida presentadas a diversas entidades, o también como producto de la función de vigilancia y control efectuada por entidades como el COPNIA</t>
  </si>
  <si>
    <t xml:space="preserve">Informes confirmación de Títulos </t>
  </si>
  <si>
    <t xml:space="preserve">Según Requerimiento </t>
  </si>
  <si>
    <t xml:space="preserve">Comunicación que se envia a la persona que se notificará de un acto administrativo expedido por funcionario competente de la Institución. </t>
  </si>
  <si>
    <t>*Oficina Asesora Jurídica 
*Oficina Asesora de Control Interno 
*Oficina Asesora de Planeación y Desarrollo 
*División  Contable y Financiera</t>
  </si>
  <si>
    <t>Documento de carácter oficial donde se plasman los debates, la votación y la decisión que adopte la Comisión de Personal en los asuntos que sean de su competencia o en los relacionados con las funciones a su cargo, son aspectos que deberán estar rigurosamente plasmados en las Actas de Reunión que elabore el Secretario de la Comisión de Personal, actas que en todo caso deberán estar suscritas por todos los miembros del organismo colegido.</t>
  </si>
  <si>
    <t>Documento de carácter oficial donde se consignan las decisiones del comité en la administración de los activos fijos, bienes muebles e inmuebles de la institución y el manejo de los elementos requeridos por las dependencias.</t>
  </si>
  <si>
    <t>Se refiere a hechos disciplinariamente irrelevantes, de imposible ocurrencia o presentados de manera absolutamente inconcreta o difusa por parte de los administrativos de la institución</t>
  </si>
  <si>
    <t>Se refiere a hechos disciplinariamente irrelevantes, de imposible ocurrencia o presentados de manera absolutamente inconcreta o difusa por parte de los estudiantes de la institución</t>
  </si>
  <si>
    <t>Documento que acredita la participación o la dirección de proyectos y /o grupos de investigación</t>
  </si>
  <si>
    <t>Documento que se le emite al estudiante en el momento en que se encuentra a paz y salvo</t>
  </si>
  <si>
    <t>Es un documento emitido por el área de Gestión humana de la institución, a petición de un funcionario o particular que necesita su tiempo de servicio.</t>
  </si>
  <si>
    <t>Formato donde queda consignada la finalización de los proyectos.</t>
  </si>
  <si>
    <t>Proceso de conocimiento y socialización del nuevo funcionario en la entidad, sea de planta o cualquier otra contratación.</t>
  </si>
  <si>
    <t>En esta serie documental se conservan los registros de asistencia que quedan como evidencia de la tutoría dictada en su momento</t>
  </si>
  <si>
    <t>En esta subserie documental se consignan los descuentos y exoneraciones que se le realizan a cada uno de los estudiantes y administrativos</t>
  </si>
  <si>
    <t>Documento Oficial que acredita el ingreso o salida de material y real de un bien o elemento a la Bodega, constituyéndose así en el soporte para legalizar los registros en almacén y efectuar los asientos de contabilidad.</t>
  </si>
  <si>
    <t>Documento oficial que contiene la información de los equipos que salen de la Universidad por garantía a empresas externas</t>
  </si>
  <si>
    <t>Documento interno que contiene los registros de los formatos Solicitud, Mantenimiento, Ajuste, Certificación y/o Verificación de Equipos.</t>
  </si>
  <si>
    <t>Los registros y resultados de las acciones de metrología realizadas a los equipos de laboratorio del campus</t>
  </si>
  <si>
    <t>Información de los equipos que salen a reparación por una empresa externa.</t>
  </si>
  <si>
    <t>Es un instrumento de trabajo que contiene el conjunto de normas y tareas que desarrolla cada funcionario en sus actividades cotidianas.</t>
  </si>
  <si>
    <t>Formular el Programa con el fin de mejorar la calidad de vida laboral y humana del servidor universitario, estimulando en él la eficiencia, la creatividad, el mérito en el ejercicio de la función pública universitaria, y su efectiva participación en el logro de los fines misionales de la Institución.</t>
  </si>
  <si>
    <t>Es un instrumento para la planeación de la función archivística, el cual se articula con los demás planes y proyectos estratégicos previstos por la entidad.</t>
  </si>
  <si>
    <t>Documento que da cuenta de las decisiones tomadas y los informes socializados.</t>
  </si>
  <si>
    <t>word</t>
  </si>
  <si>
    <t>Oficina de Control Interno</t>
  </si>
  <si>
    <t>semestral</t>
  </si>
  <si>
    <t>Ley 87 de 1993</t>
  </si>
  <si>
    <t>N.A.</t>
  </si>
  <si>
    <t>Documento soporte</t>
  </si>
  <si>
    <t xml:space="preserve">Documento  que contiene las desiciones tomadas por el Comité Financiero relacionadas con las inversiones finacieras de la Institución.  </t>
  </si>
  <si>
    <t>Informe que requieren los participantes sobre las propuestas de inversión con el fin de tomar las decisiones pertinentes.</t>
  </si>
  <si>
    <t>Registro de Arqueo</t>
  </si>
  <si>
    <t>Documento que registra visita y revisión de manejo de las cajas menores que se manejan en la Universidad</t>
  </si>
  <si>
    <t>Oficina  de Control Interno</t>
  </si>
  <si>
    <t>Resolución 354-355-358 de 2007 Contaduría General de la Nación</t>
  </si>
  <si>
    <t>N:A:</t>
  </si>
  <si>
    <t>Fase de Ejecución</t>
  </si>
  <si>
    <t>Informe Final</t>
  </si>
  <si>
    <t>corresponde a la recepción y análisis de documentos requeridos para la elaboración del informe</t>
  </si>
  <si>
    <t>Ley 87 de 1993 - Resolución 357 de julio de 208 (Contaduría General de la Nación)</t>
  </si>
  <si>
    <t>Documento que contiene los hallazgos y conclusiones de la Auditoría</t>
  </si>
  <si>
    <t>Es un proceso dirigido a orientar y reorientar al empleado en su integración en virtud de los cambios producidos en cualquiera de los asuntos de la organización. Los programas de reinducción se impartirán a todos los empleados.</t>
  </si>
  <si>
    <t xml:space="preserve">Es un procedimiento científico destinado a recabar información y formular hipótesis sobre un determinado fenómeno social o científico. </t>
  </si>
  <si>
    <t>Concepto Técnico</t>
  </si>
  <si>
    <t>Oficina Activos Fijos</t>
  </si>
  <si>
    <t>Formato en el cual se registra los conceptos técnicos concernientes a la baja de los bienes muebles</t>
  </si>
  <si>
    <t>Escrituras</t>
  </si>
  <si>
    <t>Avalúos</t>
  </si>
  <si>
    <t>Predial</t>
  </si>
  <si>
    <t>Certificados de Tradición</t>
  </si>
  <si>
    <t>Documento que evidencia la propiedad de un bien inmueble</t>
  </si>
  <si>
    <t xml:space="preserve">Es el realizado por un perito que es contratado para determinar el valor r real de una propiedad en un momento determinado, de acuerdo con sus características físicas y topográficas, </t>
  </si>
  <si>
    <t>Impuesto de carácter municipal que se cancela de acuerdo al avalúo catastral del predio</t>
  </si>
  <si>
    <t>Es un documento público en el que constan los datos jurídicos de un predio y la posesión actual y anterior del mismo</t>
  </si>
  <si>
    <t>PDF</t>
  </si>
  <si>
    <t>Formato</t>
  </si>
  <si>
    <t>Digital</t>
  </si>
  <si>
    <t xml:space="preserve">Notaria </t>
  </si>
  <si>
    <t>Perito Evaluador</t>
  </si>
  <si>
    <t xml:space="preserve">Municipio </t>
  </si>
  <si>
    <t>Oficina de Registro de Instrumentos  Públicos</t>
  </si>
  <si>
    <t>Plan General de Contabilidad Pública</t>
  </si>
  <si>
    <t>Documentos Oficial que acreditan a la oficina de activos fijos cuando el funcionario requiere que se le actualice el inventario de activos que tiene a su cargo.</t>
  </si>
  <si>
    <t>Ofiicina Activos Fijos</t>
  </si>
  <si>
    <t xml:space="preserve">Semestral </t>
  </si>
  <si>
    <t>Documento Oficial que acredita el traslado de bienes devolutivos el cual es un movimiento de inventario que solicitan los funcionarios de la Universidad, con el fin de transferir la responsabilidad de su custodia, control y manejo de los bienes solicitados</t>
  </si>
  <si>
    <t>o</t>
  </si>
  <si>
    <t>Documento  mediante el cual la oficina de activos fijos certifica  el retiro de bienes devolutivos.</t>
  </si>
  <si>
    <t>Documento que certifica préstamo de un equipo para ser trasladado dentro o fuera de campus</t>
  </si>
  <si>
    <t>Documento  oficial que acredita los bienes muebles a su cargo</t>
  </si>
  <si>
    <t>Documento de carácter oficial que certifica la decisión de una reunión donde se elige el Representante de los exrectores ante el consejo Superior</t>
  </si>
  <si>
    <t>Queja</t>
  </si>
  <si>
    <t>Pruebas</t>
  </si>
  <si>
    <t>Auto de Apertura</t>
  </si>
  <si>
    <t>Auro inhibitorio</t>
  </si>
  <si>
    <t>Auto inhibitorio</t>
  </si>
  <si>
    <t>Cronograma</t>
  </si>
  <si>
    <t>Plegable</t>
  </si>
  <si>
    <t>Registro de Asistencia</t>
  </si>
  <si>
    <t>Respuesta</t>
  </si>
  <si>
    <t>Auto apertura diligencias preliminares</t>
  </si>
  <si>
    <t>Auto de notificación personal al disciplinado</t>
  </si>
  <si>
    <t>Solicitud de copias</t>
  </si>
  <si>
    <t>Pruebas - Auto comisorio</t>
  </si>
  <si>
    <t>Ratificación de queja</t>
  </si>
  <si>
    <t>Auto nombrando defensor de oficio</t>
  </si>
  <si>
    <t>Informe evaluativo</t>
  </si>
  <si>
    <t>Auto archivo diligencias preliminares</t>
  </si>
  <si>
    <t>Auto terminación de proceso</t>
  </si>
  <si>
    <t>Auto apertura investigación disciplinaria</t>
  </si>
  <si>
    <t xml:space="preserve">Auto de Pruebas </t>
  </si>
  <si>
    <t>Auto de Cierre de investigación</t>
  </si>
  <si>
    <t>Auto de notificación personal al disciplinado de cierre de investigación</t>
  </si>
  <si>
    <t>Recurso contra el auto cierre de investigación</t>
  </si>
  <si>
    <t>Pronunciamiento sobre el recurso de cierre de investigación</t>
  </si>
  <si>
    <t>Auto de cargos</t>
  </si>
  <si>
    <t>Memorial de descargos</t>
  </si>
  <si>
    <t>Auto resolviendo pruebas solicitadas por el acusado con relación a los descargos</t>
  </si>
  <si>
    <t>Auto de despachos comisorios</t>
  </si>
  <si>
    <t>Recurso contra el auto que decide sobre las pruebas en etapa de descargos</t>
  </si>
  <si>
    <t xml:space="preserve">Pronunciamiento sobre el recurso </t>
  </si>
  <si>
    <t xml:space="preserve">Práctica de pruebas </t>
  </si>
  <si>
    <t>Auto alegatos de conclusión</t>
  </si>
  <si>
    <t>Auto que ordena que el proceso entre a despacho para sentencia de primera instancia</t>
  </si>
  <si>
    <t>Autos de nulidad</t>
  </si>
  <si>
    <t>Sentencia de primera instancia</t>
  </si>
  <si>
    <t>Notificación personal, por edicto, por estado, de la sentencia</t>
  </si>
  <si>
    <t>Auto resolviendo recursos sobre la sentencia</t>
  </si>
  <si>
    <t>Pronunciamiento sobre el recurso</t>
  </si>
  <si>
    <t>Auto concediendo recurso</t>
  </si>
  <si>
    <t>Informe secretarial</t>
  </si>
  <si>
    <t>Fallo de segunda instancia</t>
  </si>
  <si>
    <t>Notificación personal, por edicto, por estado, de la sentencia en segunda instancia</t>
  </si>
  <si>
    <t>Solicitud revocatoria directa</t>
  </si>
  <si>
    <t>Auto de desglose de exhortos</t>
  </si>
  <si>
    <t>NA</t>
  </si>
  <si>
    <t>Oficina de Admisiones y Registros</t>
  </si>
  <si>
    <t>Por demanda</t>
  </si>
  <si>
    <t>Estatuto estudiantil, Acuerdo 066 del año 2000</t>
  </si>
  <si>
    <t>Fotocopia documento de identidad</t>
  </si>
  <si>
    <t>Constancia carácter del colegio</t>
  </si>
  <si>
    <t>Pruebas de estado ICFES</t>
  </si>
  <si>
    <t>Fotocopia del diploma o acta de grado</t>
  </si>
  <si>
    <t>Novedades</t>
  </si>
  <si>
    <t>Documento de identificación del estudiante</t>
  </si>
  <si>
    <t>Ceritificado que emite la institución en dónde se define su carácter, si es público o privado</t>
  </si>
  <si>
    <t>Comprobante con los resultados de las pruebas de estado para la educaciòn media</t>
  </si>
  <si>
    <t>Soporte del titulo de bachiller para un aspirante a un programa de pregrado</t>
  </si>
  <si>
    <t>Estudiante</t>
  </si>
  <si>
    <t>Fotocopia del documento de identidad</t>
  </si>
  <si>
    <t>Soporte del titulo de pregrado para un aspirante a un programa de posgrado</t>
  </si>
  <si>
    <t>Calificaciones obtenidas en el pregados que los acreditan como profesional y emitidas por la instancia competente. Solo aplica si ha sido egresado de una Universidad externa.</t>
  </si>
  <si>
    <t>Curriculum vitae en formato único</t>
  </si>
  <si>
    <t>Documentos que soportan la actividad académica del estudiante durante su proceso de formación (Reingresos, cancelaciones, transferencias, sanciones y solicitud de descuentos)</t>
  </si>
  <si>
    <t>Estatuto estudiantil de Posgrados, Acuerdo 020 del 2008.</t>
  </si>
  <si>
    <t xml:space="preserve">Portal Institucional
Oficina de Admisiones y Registros
Oficina de Planeación y Desarrollo </t>
  </si>
  <si>
    <t>Estatuto estudiantil, Acuerdo 066 del año 2000
Acuerdo 041 del Consejo Superior del Año 2000
Resolución 517 del año 2013
Acuerdo 026 del Consejo Superior del Año 2000
Ley 403 de 1997 - Ley 815 del 2003
Acuerdo 081 del Consejo Superior de 1997
Resoluciòn 705 del año 2014
Decreto 004 del 2005
Acuerdo 019 del Consejo Superior del 2015
Acuerdo 004 del Consejo Superior del 2001</t>
  </si>
  <si>
    <t>Estudios Previos</t>
  </si>
  <si>
    <t>Certificado de Disponibilidad Presupuestal</t>
  </si>
  <si>
    <t>RUT</t>
  </si>
  <si>
    <t>Proyecto Pliego de Condiciones</t>
  </si>
  <si>
    <t>Acta de Audiciencia Aclaración de Riesgos</t>
  </si>
  <si>
    <t>Pliego de Condiciones</t>
  </si>
  <si>
    <t>Escrito de Respuestas al Proyecto Pliego de Condiciones</t>
  </si>
  <si>
    <t>Adendos Aclaratorios o Modificatorios</t>
  </si>
  <si>
    <t>Resolución Nombramiento Comité Evaluador</t>
  </si>
  <si>
    <t>Acta Apertura de Propuesta</t>
  </si>
  <si>
    <t>Citación Comité Evaluador</t>
  </si>
  <si>
    <t>Acta Comité Evaluador</t>
  </si>
  <si>
    <t>Acta Audiencia Publica</t>
  </si>
  <si>
    <t>Resolución de Adjudicación y/o Declaración Desierta</t>
  </si>
  <si>
    <t>Orden o Contrato</t>
  </si>
  <si>
    <t>Polizas</t>
  </si>
  <si>
    <t>Acta Aprobación de Polizas</t>
  </si>
  <si>
    <t>Autorización Descuentos Estampilllas</t>
  </si>
  <si>
    <t>Interventoria Parcial</t>
  </si>
  <si>
    <t>Acta Finalización</t>
  </si>
  <si>
    <t>Orden de Pago</t>
  </si>
  <si>
    <t>Acta de Liquidación</t>
  </si>
  <si>
    <t>Citación</t>
  </si>
  <si>
    <t>Actas</t>
  </si>
  <si>
    <t>Informes</t>
  </si>
  <si>
    <t>Solicitudes</t>
  </si>
  <si>
    <t>Certificado</t>
  </si>
  <si>
    <t>Documento donde se certifica la retención en la fuente que se le descontó al agente retenedor o persona natural.</t>
  </si>
  <si>
    <t>Documento electronico, físico o verbalque envia cada institución o persona natural que requiere el certificado.</t>
  </si>
  <si>
    <t>Documento electronico o físico que se envia al solicitante adjuntando el certificado</t>
  </si>
  <si>
    <t>Área Financiera y Contable</t>
  </si>
  <si>
    <t>Decreto 2343 de 2015</t>
  </si>
  <si>
    <t>Son obligaciones de contenido crediticio a favor de la entidad encargada de reconocer y pagar la pensión y se hace exigible al momento que se hace efectivo el desembolso</t>
  </si>
  <si>
    <t>Excel/Word/ Aplicativo Seven</t>
  </si>
  <si>
    <t>Área Financiera y Contable /Área Tesoreria</t>
  </si>
  <si>
    <t>Documentos de financiación internar</t>
  </si>
  <si>
    <t>Son Informes estadisticos de las financiaciones otorgadas en los periodos académicos</t>
  </si>
  <si>
    <t>Power point (Digital)</t>
  </si>
  <si>
    <t>Son reportes que se realizan a las centrales de riesgo de los estudiantes que realizaron solicitudes de financiación y se encuentran en mora</t>
  </si>
  <si>
    <t xml:space="preserve">-Decreto 2921 de 1948
'- Decreto 1848 de 1969
'- Ley 33 de 1985
´-Ley 71 de 1988
'-Ley 1066 de 2006
'-Circular conjunta de noviembre 09 de 2008.
'-Ley 68 de 1923
</t>
  </si>
  <si>
    <t xml:space="preserve">Cuentas de Cobros persuasivos a estudiantes </t>
  </si>
  <si>
    <t xml:space="preserve">Son correos electronicos, llamadas telefonicas u oficios realizados a estudiantes pendientes de pago </t>
  </si>
  <si>
    <t xml:space="preserve">Word/Digital </t>
  </si>
  <si>
    <t>Área Financiera y Contable - Academusoft</t>
  </si>
  <si>
    <t>Mensual</t>
  </si>
  <si>
    <t xml:space="preserve">Resolución de Rectoría 764 del 01 de septiembre de 2011 </t>
  </si>
  <si>
    <t>Es la comparación entre la información que reporta  bancos (estractos) y los libros contables que maneja la Universidad (Seven)</t>
  </si>
  <si>
    <t>Reporte de deudas financieras comerciales y educativas.</t>
  </si>
  <si>
    <t>Quincenal</t>
  </si>
  <si>
    <t>Resolución de Rectoría 0764 del 01 de septiembre de 2011</t>
  </si>
  <si>
    <t>Es la elaboración de facturación Interna y Externa  que se requiere en la Universidad</t>
  </si>
  <si>
    <t>Aplicativo Seven</t>
  </si>
  <si>
    <t>ley 30 de 1992
Articulo 23 del estatuto tributario
Resolucion 3878 art 3 del ministerio de hacienda y credito publico junio del 96
Articulo 615 del estatuto tributario
Articul 774 del codigo de comercio</t>
  </si>
  <si>
    <t>Requisito previo al inicio del proceso de contratación, el cual contendrá el fundamento de conveniencia y oportunidad de realizar la contratación de que se trate. A través de él se determina la viabilidad técnica y económica, la necesidad, conveniencia y oportunidad  de un proyecto determinado y el valor aproximado.</t>
  </si>
  <si>
    <t xml:space="preserve">Documento mediante el cual se efectúa el requerimiento del bien o servicio. </t>
  </si>
  <si>
    <t>Es el documento mediante el cual se garantiza el principio de legalidad, es decir, la existencia del rubro y la apropiación presupuestal suficiente para atender un gasto determinado.</t>
  </si>
  <si>
    <t>Documento contractual, de carácter exhaustivo y obligatorio en el cual se establecen las condiciones o cláusulas que se aceptan en un contrato de obras o servicios, una concesión administrativa, una subasta, etc.</t>
  </si>
  <si>
    <t>Respuestas a las observaciones realizadas al proyecto de pliego de condiciones.</t>
  </si>
  <si>
    <t>Documento elaborado en la audiencia de discusión y aclaración de riesgos en donde quedan plasmadas todas las observaciones realizadas por los participantes.</t>
  </si>
  <si>
    <t>Documento en donde se indica cómo y con qué se deben hacer realidad los proyectos de obras y servicios que se contratan.  Contiene las relaciones que existirán y que tienen que cumplirse, entre el propietario y el ejecutor de cualquier proyecto, servicio o concesión administrativa. Este documento debe contener toda la información necesaria para que el proyecto llegue a buen fin de acuerdo con los planos constructivos del mismo, indica las condiciones generales del trabajo, la descripción y características de los materiales a utilizar, los planos constructivos, y la localización de la obra o servicio. También señala los derechos, obligaciones y responsabilidades de las partes que lo suscriben. Señala así mismo como se desarrollará el trabajo y como se resolverán los conflictos que puedan surgir.</t>
  </si>
  <si>
    <t>Documento mediante el cual las partes pueden modificar, ampliar, o definir los términos de las obligaciones contraídas, sin necesidad de suscribir un nuevo instrumento.</t>
  </si>
  <si>
    <t>Acto administrativo mediante el cual se conforma desde el puento de vista : jurídico, técnico y financiero y según la naturaleza y el tipo de invitación un comité, designado por el ordenador del gasto, y cuyas funciones consistirán en Ilevar a cabo Ia evaluación de las propuestas en todos y cada uno de los aspectos que señalen los respectivos pliegos de condiciones.</t>
  </si>
  <si>
    <t>Documento donde se registran las propuestas presentadas por los diferentes participantes.</t>
  </si>
  <si>
    <t>Ofertas económicas presentadas por los proponentes.</t>
  </si>
  <si>
    <t>Documento por medio del cual se realiza la citación de los mienbros del comité evaluador de las propuestas.</t>
  </si>
  <si>
    <t>Informe de la evalución técnica, jurídica y financiera de las propuestas presentadas.</t>
  </si>
  <si>
    <t>Documento mediante el cual el representante legal adjudica el objeto de la licitación al proponente ganador.</t>
  </si>
  <si>
    <t>Acuerdo, generalmente escrito, mediante el cual dos o más partes se comprometen recíprocamente a respetar y cumplir una serie de condiciones.</t>
  </si>
  <si>
    <t xml:space="preserve">Es el conjunto de documentos que acreditan la formalización de un contrato de seguro, en donde se plasman las obligaciones y derechos que corresponderán tanto a la aseguradora como al asegurado, que son las dos partes intervinientes en este tipo de contrato.
</t>
  </si>
  <si>
    <t>Documento que sin la aprobación de Ia garantía no se podrá dar ningün trámite al contrato u orden, constituyéndose en un requisito para Ia legalización y ejecución de Ia orden o contrato.</t>
  </si>
  <si>
    <t>Documento que firma cada proveedor autorizando el descuento de las estampillas (prohospital, prodesarrollo, prouniversidad del quindío, proadulto mayor y pro cultura)</t>
  </si>
  <si>
    <t xml:space="preserve">Documento que suscriben el interventor o supervisor y el contratista o su representante legal, en el cual se estipula la fecha de iniciación del contrato, a partir de dicha fecha se comienza a contabilizar el plazo de ejecución y se establece la fecha última para la entrega de lo pactado en el objeto del contrato. Se deben diligenciar en todos los contratos u ordenes contractuales. </t>
  </si>
  <si>
    <t xml:space="preserve">Documento que suscriben el interventor o supervisor y el contratista o su representante legal, en el cual consta la entrega parcial de los bienes o los servicios contratados por parte del contratista y el recibido a sastifacción de la universidad. Se deben diligenciar en todos los contratos u ordenes contratuales. </t>
  </si>
  <si>
    <t>Es el documento en el que consta la entrega de los bienes o los servicios contratados  por parte del contratista y el recibido a satisfacción de la universidad. Se deben diligenciar en todos los contratos u ordenes contratuales. Se exceptuan la obligacion de suscribir acta de finalización en las ordenes contractuales que requieren un solo pago. Debe ser suscrita por el interventor o supervisor y el contratista o su  representante legal.</t>
  </si>
  <si>
    <t>Documento mediante el cual se autoriza un pago.</t>
  </si>
  <si>
    <t>Es el documento suscrito por el contratante (ordenador del gasto), el interventor y/o supervisor y el contratista en el que  constan los acuerdos y demás transacciones necesarias para que las partes puedan declararse a  paz y salvo. Se deben diligenciar en contratos con formalidades plenas y ordenes contractuales de tracto sucesivo.</t>
  </si>
  <si>
    <t>Acta de Audiencia Aclaración de Riesgos</t>
  </si>
  <si>
    <t>Ofertas Presentadas</t>
  </si>
  <si>
    <t>Acta Audiencia Pública</t>
  </si>
  <si>
    <t>Pólizas</t>
  </si>
  <si>
    <t>Acta Aprobación de Pólizas</t>
  </si>
  <si>
    <t>Interventoría Parcial</t>
  </si>
  <si>
    <t>Formato de solicitud</t>
  </si>
  <si>
    <t>Copia de certificado acompañado de estampillas anuladas</t>
  </si>
  <si>
    <t>Medio por el cual se realizan las solicitudes de certificaciones laborales</t>
  </si>
  <si>
    <t>Área de Gestión Humana</t>
  </si>
  <si>
    <t>Reporte de Accidentes de Trabajo</t>
  </si>
  <si>
    <t>Formato de investigación de accidentes</t>
  </si>
  <si>
    <t>Reporte de enfermedad profesional</t>
  </si>
  <si>
    <t>Diagnostico</t>
  </si>
  <si>
    <t>Analisis</t>
  </si>
  <si>
    <t>papel</t>
  </si>
  <si>
    <t>Es la versión del evento ocurrido al trabajador</t>
  </si>
  <si>
    <t xml:space="preserve">Decreto ley 1295 de 1994 art 9
LEY 1562 DE 2012 ART 3
</t>
  </si>
  <si>
    <t>Es el proceso mediante el cual se investiga la veracidad de la version dada por el trabajador</t>
  </si>
  <si>
    <t xml:space="preserve">es el dictamen medico dado por la EPS y la ARL respecto a la salud de un trabajador </t>
  </si>
  <si>
    <t>ley 1562 de 2012 art 4</t>
  </si>
  <si>
    <t>son aquellos documentos remitidos por loa ARL y los diferntes grupos de apoyo respcto a condiciones de salud y seguridad dentro de la Universidad</t>
  </si>
  <si>
    <t>Diagnostico de necesidades</t>
  </si>
  <si>
    <t>Plan, Ejecución del Plan</t>
  </si>
  <si>
    <t>Formato que remite  cada área con su plan de capacitación anual deacuerdo a las necesidades de cada uno</t>
  </si>
  <si>
    <t xml:space="preserve">Estatuto Administrativo </t>
  </si>
  <si>
    <t>Físico/Digital</t>
  </si>
  <si>
    <t>Papel/Digital</t>
  </si>
  <si>
    <t>Potal web universidad</t>
  </si>
  <si>
    <t>área Gestión Humana - Comisión de Personal</t>
  </si>
  <si>
    <t>Decreto Ley 1295 de 1994</t>
  </si>
  <si>
    <t>Son aquellos documento mediante el cual realizan requerimientos</t>
  </si>
  <si>
    <t>Son aquellos documentos que se expiden para dar respuesta a los requerimientos</t>
  </si>
  <si>
    <t>conjunto de informacion relacionada con la evidencia y  seguimiento de casos medicos, ergonomicos y otros riezgos</t>
  </si>
  <si>
    <t>Es el  estudio o descripción de los documentos consignados en el sistema de vigilancia</t>
  </si>
  <si>
    <t>Decreto 1443 de 2014
Decreto 1072 de 2015</t>
  </si>
  <si>
    <t>Es la evidencia que se genera de las reuniones de dicho grupo de trabajo</t>
  </si>
  <si>
    <t>Resolución 2013 de 1986</t>
  </si>
  <si>
    <t>cronograma de actividades</t>
  </si>
  <si>
    <t>ejecución del programa</t>
  </si>
  <si>
    <t>registro de asistencia</t>
  </si>
  <si>
    <t>registro de evaluación del programa</t>
  </si>
  <si>
    <t>Programa</t>
  </si>
  <si>
    <t>español</t>
  </si>
  <si>
    <t>Es una relación ebn la cual se indican unos responsables y sus respectivas fechas</t>
  </si>
  <si>
    <t>anual</t>
  </si>
  <si>
    <t xml:space="preserve">llevar a cabo un programa establecido </t>
  </si>
  <si>
    <t>Formato donde se registra la asistencia de los participantes en los eventos establecidos</t>
  </si>
  <si>
    <t>Es un formato que se aplica una vez terminada la capacitación, con el fin de identificar el grado de acaptación sobre el tema y capacitador por parte de los capacitados</t>
  </si>
  <si>
    <t>Es un documento que contiene los aspectos mas relevantes( Fechas, lugares, asistentes entre otros) de los programa de inducción y reinducción</t>
  </si>
  <si>
    <t xml:space="preserve">El aplicativo SICMUQ es una herramienta que posee el Centro de Mantenimiento con el fin de atender todas las solicitudes de Reparacion y apyo a eventos que realizan las diferentes dependencias de la institución.
Estas solicitudes se realizan por cada dependencia ingresando al aplicativo de forma digital mediante de una clave de centro de costo de cada oficina
</t>
  </si>
  <si>
    <t>Documento mediante el cual se convoca a los miembros del comité  de la Universidad, con el propósito de tomar desiciones propias de su competencia.</t>
  </si>
  <si>
    <t xml:space="preserve">Plan e informe de auditoría </t>
  </si>
  <si>
    <t>Medio electrónico</t>
  </si>
  <si>
    <t>Equipo de auditores Internos de  calidad</t>
  </si>
  <si>
    <t>• Decreto No. 4110 de 2004. Por el cual se reglamenta la Ley 872 de 2003 y se adopta la Norma Técnica de Calidad en la Gestión Pública.
• Decreto 4485 del 18 de noviembre de 2009. Por medio de la cual se adopta la actualización de la Norma Técnica de Calidad en la Gestión Pública.
• Decreto 2482 de 2012. Modelo Integrado de Planeación y Gestión</t>
  </si>
  <si>
    <t xml:space="preserve">Excel    (plan) y word (informe) </t>
  </si>
  <si>
    <t>Solicitudes de Creación, Modificación o Inclusión de Documentos</t>
  </si>
  <si>
    <t>Documentos Obsoletos</t>
  </si>
  <si>
    <t>Registros de Asistencia a Asesorías y Capacitaciones</t>
  </si>
  <si>
    <t>Líderes de macroprocesos</t>
  </si>
  <si>
    <t>Equipo del Sistema Integrado de Gestión</t>
  </si>
  <si>
    <t>Recopila el historial de  procedimientos del Sistema Integrado de Gestión.</t>
  </si>
  <si>
    <t>Registra la necesidad de un macroproceso con relación a las actualizaciones o ajustes documentales de procedimientos y normogramas.</t>
  </si>
  <si>
    <t>Evidencia de la función de acompañamiento  y capacitación en requisitos  relacionados con las normas de calidad certificadas  que se realiza de manera periódica a los macroprocesos  por parte del equipo del Sistema Integrado de Gestión.</t>
  </si>
  <si>
    <t>Irregular 
Por solicitud</t>
  </si>
  <si>
    <t>Encuesta</t>
  </si>
  <si>
    <t>Análisis de la Encuesta</t>
  </si>
  <si>
    <t>Informe de la Encuesta</t>
  </si>
  <si>
    <t>Registros de Asistencia Difusión Encuesta</t>
  </si>
  <si>
    <t>En Línea</t>
  </si>
  <si>
    <t>Aplicación open source</t>
  </si>
  <si>
    <t>Semestral /Anual</t>
  </si>
  <si>
    <t xml:space="preserve">Descripción de los resultados obtenidos de la información recolectada a través de las encuestas.  </t>
  </si>
  <si>
    <t>Información cuantitativa obtenida por medio de cuestionario que se aplica a estudiantes y administrativos para determinar el grado de satisfacción  y evaluar la efectividad institucional en   servicio y productos e  identificar aspectos y  áreas que necesiten atención o mejoramiento.</t>
  </si>
  <si>
    <t>Información relacionada con la población encuestada, los resultados obtenidos analizados desde las diferentes variables aplicadas y los criterios de calificación, así como las acciones a implementar.</t>
  </si>
  <si>
    <t>Evidencia de la función de socialización de resultados y análisis de encuesta  a los macroprocesos  por parte del equipo del Sistema Integrado de Gestión.</t>
  </si>
  <si>
    <t>Ficha del indicador</t>
  </si>
  <si>
    <t>Soportes</t>
  </si>
  <si>
    <t>Estados Financieros</t>
  </si>
  <si>
    <t>Informes a la situacion financiera de la Universidad</t>
  </si>
  <si>
    <t>Resolución 222 del 05 de julio de 2016</t>
  </si>
  <si>
    <t>Informes de muestra trimestral de servicios requeridos por el DANE</t>
  </si>
  <si>
    <t>Según requerimiento dane</t>
  </si>
  <si>
    <t>Documento oficial donde se encuentra consignado la ejecución financiera del proyecto</t>
  </si>
  <si>
    <t>Área Financiera y contable</t>
  </si>
  <si>
    <t>Ordenes de Compras, Servicios, Suministro</t>
  </si>
  <si>
    <t>Selección de Cotización</t>
  </si>
  <si>
    <t>Documento mediante el cual se selecciona la cotización a la cual se le adjudica la orden o contrato.</t>
  </si>
  <si>
    <t>Ordenes de Servicios Personales</t>
  </si>
  <si>
    <t>Área Compras y Suministros</t>
  </si>
  <si>
    <t>Mecanismo electrónico mediante el cual se citan a los integrantes del comité.</t>
  </si>
  <si>
    <t>Electrónico</t>
  </si>
  <si>
    <t>Vicerrectoría Académica</t>
  </si>
  <si>
    <t>Según la necesidad</t>
  </si>
  <si>
    <t>Documento oficial donde se plasman las decisiones del comité que garantizan el desarrollo unificado de las actividades y la implementación de lo acordado frente a las diferentes solicitudes recibidas de estudiantes y docentes.</t>
  </si>
  <si>
    <t>Documentos oficiales enviados por docentes y estudiantes.</t>
  </si>
  <si>
    <t>Físico/Correo electrónico</t>
  </si>
  <si>
    <t>Papel/digital</t>
  </si>
  <si>
    <t>Solicitud al Consejo Académico</t>
  </si>
  <si>
    <t>Aprobación acuerdo Consejo Superior</t>
  </si>
  <si>
    <t>Contrato de Comisión de Estudios</t>
  </si>
  <si>
    <t>Informes Semestrales Cumplimiento de la Comisión</t>
  </si>
  <si>
    <t>Diploma</t>
  </si>
  <si>
    <t>Acata de Grado</t>
  </si>
  <si>
    <t>Documentos oficiales enviados por docentes.</t>
  </si>
  <si>
    <t>Acto administrativo emitido por el Consejo Superior informando a la comunidad aprobación de comosión de estudios.</t>
  </si>
  <si>
    <t>Papel/PDF</t>
  </si>
  <si>
    <t>Vicerrectoría Académica/Portal Web</t>
  </si>
  <si>
    <t>Consejo Superior</t>
  </si>
  <si>
    <t>Documento jurídico entre las partes interesadas en la comisión de estudios.</t>
  </si>
  <si>
    <t>Oficina Jurídica</t>
  </si>
  <si>
    <t>Documento de seguimiento, verificación y evaluación de la comisión de estudios.</t>
  </si>
  <si>
    <t>Documento expedido por la institución de educación superior donde se certifica el título obtenido.</t>
  </si>
  <si>
    <t>Modificación de Registros</t>
  </si>
  <si>
    <t>Novedades estudiantes</t>
  </si>
  <si>
    <t>Cancelación de Asignaturas</t>
  </si>
  <si>
    <t>Cancelación Semestre</t>
  </si>
  <si>
    <t>Incapacidades</t>
  </si>
  <si>
    <t>Permisos</t>
  </si>
  <si>
    <t>Documento oficial enviado a la Vicerrectoría Académica para la solicitud de modificación.</t>
  </si>
  <si>
    <t>Oficio enviado por el interesado a la Vicerrectoría Académica para atender una solicitud.</t>
  </si>
  <si>
    <t>Documento oficial enviado a la Vicerrectoría Académica para la solicitud de Cancelación.</t>
  </si>
  <si>
    <t>Documento oficial donde se informa a los insteresados el estado del trámite.</t>
  </si>
  <si>
    <t>Papel/Digital/PDF</t>
  </si>
  <si>
    <t>Agenda docente en la que se encuentra consignada la carga laboral de los docentes de planta.</t>
  </si>
  <si>
    <t>Academusoft/Vicerrectoría Académica</t>
  </si>
  <si>
    <t>Programas/Vicerrectoría Académica</t>
  </si>
  <si>
    <t xml:space="preserve">• Acuerdo Consejo Superior 005 de 2005, Estatuto General.
• Acuerdo Consejo Superior 049 de 1995, Estatuto Docente.
• Acuerdo Consejo Superior 106 de 1996, Evaluación Docente.
• Acuerdo Consejo Superior 014 de 2006, Labor Docente.
</t>
  </si>
  <si>
    <t xml:space="preserve">Registros </t>
  </si>
  <si>
    <t>Correo electrónico</t>
  </si>
  <si>
    <t>Word-Excel</t>
  </si>
  <si>
    <t>www.bibliotecacrai.com/tuyo</t>
  </si>
  <si>
    <t>Biblioteca CRAI</t>
  </si>
  <si>
    <t>Acuse de Recibo</t>
  </si>
  <si>
    <t>Registros de Recepción</t>
  </si>
  <si>
    <t>Registros de envío</t>
  </si>
  <si>
    <t>Difusión</t>
  </si>
  <si>
    <t>Documento electrónico en el cual se acepta el material bibliohemerográfico de canje</t>
  </si>
  <si>
    <t>Registro de recibido del material bibliohemerográfico de canje</t>
  </si>
  <si>
    <t>Oficio donde se relaciona las entidades a las cuales se envia el material para canje.</t>
  </si>
  <si>
    <t>Documento donde se relaciona el listado de las universidades y material bibliohemerografico canjeado</t>
  </si>
  <si>
    <t>Listado de todo el material bibliohemerografico canjeado con otras universidades a los programas académicos de la Universidad</t>
  </si>
  <si>
    <t>C orreos electrónicos del área respectiva (Procesos Técnicos y Hemeroteca)</t>
  </si>
  <si>
    <t>Semanal</t>
  </si>
  <si>
    <t>Personal encargado de los procesos (Procesos Técnicos y Hemeroteca)</t>
  </si>
  <si>
    <t>Personal encargada del área de Hemeroteca</t>
  </si>
  <si>
    <t>Correo electrónico direcciónbiblioteca@uniquindio.edu.co</t>
  </si>
  <si>
    <t>Personal encargado del proceso de Hemeroteca</t>
  </si>
  <si>
    <t>Comunicación Interna (Intraweb)</t>
  </si>
  <si>
    <t>Documento que se elabora para soportar el acta en términosr que todos los miembros fueron citados.</t>
  </si>
  <si>
    <t>Documento que da cuenta de las decisiones tomadas y los informes socializados en el Comité de Comunicaciones.</t>
  </si>
  <si>
    <t>Oficina Asesora de Comunicaciones</t>
  </si>
  <si>
    <t>El Rector de la Universidad del Quindlo, en ejercicio de sus facultades legales</t>
  </si>
  <si>
    <t xml:space="preserve">
Resolución No. 0331 de Rectoría del 10 de abril de 2014</t>
  </si>
  <si>
    <t xml:space="preserve">
Resolución No. 0331 de Rectoría del 10 de abril de 2015</t>
  </si>
  <si>
    <t xml:space="preserve">
Resolución No. 0331 de Rectoría del 10 de abril de 2016</t>
  </si>
  <si>
    <t xml:space="preserve">Documento que plasma  las actividades y eventos realizados por los estudiantes  en la Universidad </t>
  </si>
  <si>
    <t xml:space="preserve">Documento que plasma  las actividades de las diferentes dependencias y programas académicos de la Universidad </t>
  </si>
  <si>
    <t xml:space="preserve">Evento más destacado   de  las actividades realizadas del día  en la Universidad </t>
  </si>
  <si>
    <t xml:space="preserve">Información   de  las actividades realizadas del día  en la Universidad </t>
  </si>
  <si>
    <t>Información de impacto no periodica de la Educación Superior</t>
  </si>
  <si>
    <t>Clips de vídeos noticiosos  realizado por los estudiantes</t>
  </si>
  <si>
    <t>Noticias en vídeo</t>
  </si>
  <si>
    <t>Boletines Informativos</t>
  </si>
  <si>
    <t>JPG</t>
  </si>
  <si>
    <t>Vídeo</t>
  </si>
  <si>
    <t>Jefe Oficina Asesora de Comunicaciones</t>
  </si>
  <si>
    <t>Constitución Política de Colombia</t>
  </si>
  <si>
    <t>Constitución Política de Colombia (Derecho a la Información)</t>
  </si>
  <si>
    <t xml:space="preserve">Documento que describe la gestión administrativa del Rector de la Universidad </t>
  </si>
  <si>
    <t>Información de la oferta académica e información institucional de la Universidad  enviada a todas las emisoras del Departamento y Municipio para ser emitidas en sus programas radiales</t>
  </si>
  <si>
    <t>Información de la oferta académica e información institucional de la Universidad  en vídeo enviada a todas los canales regionales  del Departamento para ser emitidas en sus programas televisivos</t>
  </si>
  <si>
    <t xml:space="preserve">Información de la oferta académica e información institucional de la Universidad  en vídeo (Uniquindio en tu colegio) enviada a todas los canales regionales  del Departamento para ser emitidas en sus programas televisivos y presentados en las ferias universitarias y en las visitas institucionales con la estrategia Uniquindio en tu Colegio </t>
  </si>
  <si>
    <t>MP4</t>
  </si>
  <si>
    <t>WAV</t>
  </si>
  <si>
    <t>Registros de Asistencia</t>
  </si>
  <si>
    <t>Encuestas</t>
  </si>
  <si>
    <t>Tabulación de encuesta</t>
  </si>
  <si>
    <t>Informe de Decanos y Dir. Programas</t>
  </si>
  <si>
    <t>Fotocopia de cédula</t>
  </si>
  <si>
    <t>Estampillas</t>
  </si>
  <si>
    <t>Fotocopia libreta militar</t>
  </si>
  <si>
    <t>Resultados pruebas SABER PRO.</t>
  </si>
  <si>
    <t>Encuesta Cero</t>
  </si>
  <si>
    <t>Seguimiento Graduados</t>
  </si>
  <si>
    <t>Boletines Normativos</t>
  </si>
  <si>
    <t>Documento mediante el cual se da a conocer al público una directriz a seguir</t>
  </si>
  <si>
    <t>Acuerdo 024 del Consejo Superior del 21 de noviembre del año 2007</t>
  </si>
  <si>
    <t>Documentos enviados por la comunidad Universitaria y por personal externo a la institución</t>
  </si>
  <si>
    <t>Documento electronico o físico que se envia al solicitante</t>
  </si>
  <si>
    <t>Registros de asistencia</t>
  </si>
  <si>
    <t>Planeación</t>
  </si>
  <si>
    <t>Evaluaciones</t>
  </si>
  <si>
    <t>Area de Gestión Humana</t>
  </si>
  <si>
    <t>Documento mediante el cual se planean las actividades a realizar</t>
  </si>
  <si>
    <t>Encuesta de satisfacción que se les realiza la los usuarios.</t>
  </si>
  <si>
    <t>Papel/Electronico</t>
  </si>
  <si>
    <t>Escuelas Rurales</t>
  </si>
  <si>
    <t>Hogares Adulto Mayor</t>
  </si>
  <si>
    <t>Invitación</t>
  </si>
  <si>
    <t>Actividad realizada por la Biblioteca Infantil en las escuelas rurales en el departamento del Quindio</t>
  </si>
  <si>
    <t>BIblioteca CRAI - Área Biblioteca Infantil</t>
  </si>
  <si>
    <t>Actividad realizada por la Biblioteca Infantil en Hogares del adulto mayor en la Ciudad de Armenia</t>
  </si>
  <si>
    <t>Control de las asistencia a las visitas realizadas</t>
  </si>
  <si>
    <t>Documento oficial  en el cual se invintan a las instituciones (Escuelas Rurales - Hogares del Adulto Mayor) a participar de la actividad.</t>
  </si>
  <si>
    <t>Lugar de Consulta y/o Link de Publicación</t>
  </si>
  <si>
    <t>Papel/JPG/PDF</t>
  </si>
  <si>
    <t>Según la Necesidad</t>
  </si>
  <si>
    <t>Formato de actualización y retroalimentación de la información de los graduados de la Universidad del Quindio</t>
  </si>
  <si>
    <t>Papel/ Aplicativo Gesen</t>
  </si>
  <si>
    <t>Herramienta estadistica para identificar información de los graduados de la Universidad del Quindio</t>
  </si>
  <si>
    <t>Aplicativo Gessen</t>
  </si>
  <si>
    <t>Formato de actualización y retroalimentación de la información de los graduados  y estudiantes de ultimos semestres de la Universidad del Quindio</t>
  </si>
  <si>
    <t>Herramienta estadistica para identificar información de los graduados y estudiantes de la Universidad del Quindio</t>
  </si>
  <si>
    <t xml:space="preserve">Formato institucional de Analisis de espectativas por parte del graduando </t>
  </si>
  <si>
    <t>Impacto y desempeño profesional del Graduado</t>
  </si>
  <si>
    <t>Documentos que soportan las actividades desarrolladas.</t>
  </si>
  <si>
    <t>Relación de ordenes de compra aprobadas y suscritas por la vicerrectora administrativa tenendo como base los montos aprobados en lo establedico en el estatuto de contratación.</t>
  </si>
  <si>
    <t>Vicerrectoría Administrativa</t>
  </si>
  <si>
    <t>Compras y Suministros</t>
  </si>
  <si>
    <t xml:space="preserve">Informes solicitados  por los diferentes entes de control </t>
  </si>
  <si>
    <t>Area financiera
Oficina Asesora Control Interno
Oficiina Compras y Suministros</t>
  </si>
  <si>
    <t>Líderes de los Macroprocesos 
Area financiera
Oficina Asesora Control Interno
Oficiina Compras y Suministros</t>
  </si>
  <si>
    <t>Documento que registra la invitación formal, mediante la cual se convoca a los integrantes del Comité Institucional de Planeación e invitados especiales a una sesión.</t>
  </si>
  <si>
    <t>Archivo de Gestión
Oficina Planeación y Desarrollo</t>
  </si>
  <si>
    <t xml:space="preserve">Acuerdo Consejo Superior 015 de septiembre 12/2005.  
</t>
  </si>
  <si>
    <t xml:space="preserve">
Documento de carácter oficial originado por el Comité Institucional de Planeación (CIP)  donde se plasmaban las decisiones que se tomaban   en la ejecución, seguimiento y evaluación del PDI 2005-2015.</t>
  </si>
  <si>
    <t>Documento elaborado por la Oficina Asesora de Planeación y Desarrollo para el Comité Institucional de Planeación que presenta  los resultados del seguimiento,monitoreos y evaluación a través de indicadores del Plan de Desarrollo Institucional.</t>
  </si>
  <si>
    <t>La planeación de auditorías internas de calidad contiene información correspondiente a su ejecución  en un periodo de tiempo específico. Los informes registran las conclusiones del seguimiento y evaluación a los macroprocesos con relación al mantenimiento  eficaz, eficiente y efectiva el Sistema de Gestión de  Calidad, y su conformidad con las disposiciones planificadas, requisitos de la NTC GP 1000, del cliente/usuario,  legales y los establecidos por la Universidad.</t>
  </si>
  <si>
    <t xml:space="preserve">Contiene el registro de datos e información  sobre  la medición, resultados  y análisis  de variables cuantitativas o cualitativas que permiten mostrar tendencias en la gestión de un macroproceso, así mismo las acciones de mejora a tomar de acuerdo a estos resultados. </t>
  </si>
  <si>
    <t xml:space="preserve">Excel </t>
  </si>
  <si>
    <t>Líderes y equipos de trabajo de macrorocesos</t>
  </si>
  <si>
    <t>• Decreto No. 4110 de 2004. Por el cual se reglamenta la Ley 872 de 2003 y se adopta la Norma Técnica de Calidad en la Gestión Pública.
• Decreto 4485 del 18 de noviembre de 2009. Por medio de la cual se adopta la actualización de la Norma Técnica de Calidad en la Gestión Pública.
• Decreto 2482 de 2012. Modelo Integrado de Planeación y Gestión.
• Decreto 943 de  2014. Por el cual se actualiza el Modelo Estándar de Control Interno (MECI).</t>
  </si>
  <si>
    <t xml:space="preserve">Evidencias de los resultados generados  por la medición de indicadores. </t>
  </si>
  <si>
    <t>Manual de Calidad y Operaciones</t>
  </si>
  <si>
    <t>Documento o directriz  de la entidad que describe el funcionamiento del Sistema Integrado de Gestión, su estructura, despliegue estratégico (misión, visión, política de calidad y objetivos estratégicos y de Calidad.), el panorama general de la operación interna de los  procesos y su desarrollo en cumplimiento con la misión de la institución.</t>
  </si>
  <si>
    <t>Registros de Asistencia Difusión o Cambios</t>
  </si>
  <si>
    <t>Evidencia de la función de socialización de los cambios realizados al manual de calidad y operaciones.</t>
  </si>
  <si>
    <t xml:space="preserve"> Manual de Procedimientos</t>
  </si>
  <si>
    <t xml:space="preserve">Conjunto de procedimientos del mapa de procesos que describen de forma metódica  como ejecutar las actividades misionales, estratégicas, de apoyo y de seguimiento de la institución   para el logro de resultados y satisfacción de los usuarios. </t>
  </si>
  <si>
    <t>Registros de Asistencia Socialización</t>
  </si>
  <si>
    <t>Evidencia de la función de socialización de los cambios realizados la documentación de los macroprocesos.</t>
  </si>
  <si>
    <t xml:space="preserve">Irregular </t>
  </si>
  <si>
    <t>Matriz de identificación y control del producto y/o servicio no conforme</t>
  </si>
  <si>
    <t>Registro de las características del servicio de la Universidad del Quindío, de los posibles servicios/productos no conformes, las acciones de control y el tratamiento sugerido, con sus responsables.</t>
  </si>
  <si>
    <t>Registros de Seguimiento a Servicio No Conforme  (Formato Reporte  y atención a situaciones presentadas en el proceso  educativo institucional  (Descripción y tratamiento del producto y/o servicio no conforme)</t>
  </si>
  <si>
    <t>Contiene información relacionada con el control a servicios no conformes  en los macroprocesos misionales y de aquellos que afectan directamente la satisfacción del usuario</t>
  </si>
  <si>
    <t>Contiene información estadística con su respectivo análisis sobre el  reporte de los macroprocesos misionales y de aquellos que afectan directamente la satisfacción del usuario del estado de los productos y/o servicios no conformes.</t>
  </si>
  <si>
    <t>Mapa de Riesgos</t>
  </si>
  <si>
    <t xml:space="preserve">Herramienta que tiene datos y gráficos sobre  la identificación, calificación con sus respectivas variables, evaluación, acciones  y monitoreo a los riesgos d emacroprocesos e institucionales, también contiene información adicional de orientación para su identificación  y valoración. </t>
  </si>
  <si>
    <t xml:space="preserve">Registros de Asistencia </t>
  </si>
  <si>
    <t>Evidencia del monitoreo  y análisis de la aplicación y efectividad de las medidas de control implementadas por los riesgos, así como de la evaluación de los mismos.</t>
  </si>
  <si>
    <t xml:space="preserve">Documento que describe los resultados obtenidos  por el Sistema Integrado de Gestión a partir del plan de actividades de los líderes de macroprocesos y el  equipo SIG con el fin de contribuir  a la toma de decisiones de la alta dirección, que  promuevan  el desarrollo  y mejora continua  del sistema. El documento  involucra   d aspectos con base en  los requisitos aplicables de norma ISO 9001: 2008 y NTC GP 1000 2009: resultados de auditorías,  retroalimentación del usuario/cliente, desempeño de los procesos y la conformidad del producto y/o servicio, estado de las acciones correctivas y preventivas, acciones de seguimiento de revisiones previas efectuadas por la dirección, cambios que podrían afectar al Sistema de Gestión de la Calidad, recomendaciones para la mejora, los resultados de la gestión realizada sobre los riesgos, las conclusiones de las vistas de pares académicos. </t>
  </si>
  <si>
    <t xml:space="preserve">• Decreto 2844 de 2010. Por el cual se reglamentan normas orgánicas de presupuesto y del Plan Nacional de Desarrollo
• Resolución 574 del 1 de agosto de 2013.  Por medio de la cual se establecen los lineamientos para la administración del Banco de Proyectos de Inversión de la Universidad del Quindío.
• Resolución 0097 del 27 de febrero de 2013.  Por medio de la cual se expide el nuevo Manual de Contratación de la Universidad del Quindío.
</t>
  </si>
  <si>
    <t>Ficha del proyecto, Viabilidad, Informes</t>
  </si>
  <si>
    <t xml:space="preserve">Documento que contiene el conjunto de actividades planificadas, concretas y relacionadas entre sí, que vinculan tiempo y recursos específicos para lograr un objetivo y unas metas definidas.  La viabilidad: Es el formato que hace parte de la ficha del  proyecto y se diligencia para valorar la consistencia y coherencia interna del proyecto en sus aspectos administrativos, financieros y técnicos.  El informe refleja la evaluación  del proyecto de inversión con base en los resultados y objetivos alcanzados </t>
  </si>
  <si>
    <t>Líderes  macroprocesos</t>
  </si>
  <si>
    <t>Cronograma de trabajo</t>
  </si>
  <si>
    <t>Contiene las fechas acordadas y organizadas que se programan para realizar las reuniones de trabajo previas a la proyección de ingresos y gastos de las diferentes unidades presupuestales, según el área de trabajo específico que participa en la elaboración del presupuesto anual de rentas y gastos. Tanto las reuniones, como la metodología y programa de trabajo se organiza en conjunto entre la Vicerrectoría Administrativa y la Oficina Asesora de Planeación y Desarrollo, las cuales se hacen extensivas a las demás áreas académicas y administrativas de la institución.</t>
  </si>
  <si>
    <t>Oficina Asesora de Planeación y Desarrollo 
Gestión Financiera
Vicerrectoría Administrativa</t>
  </si>
  <si>
    <t xml:space="preserve">• Ley 30 de 1992 . Se organiza el servicio público de educación superior. Artículo 83
•Decreto 111 de 1996. Por el cual se Compilan la Ley 38 de 1989, la Ley 179 de 1994 y la Ley 225 de 1995 que Conforman el Estatuto Orgánico del Presupuesto.
•Decreto 568 de 1996. Por el cual se reglamentan las Leyes 38 de 1989, 179 de 1994 y 225 de 1995 Orgánicas del Presupuesto General de la Nación.
•Acuerdo del Consejo Superior N° 005 del 28 de febrero de 2005. Por medio del cual se expide el Estatuto General de la Universidad del Quindío.  
•Acuerdo del Consejo Superior No. 018 de diciembre 4 de 2015. Por medio de la cual se adopta el Plan de Desarrollo Institucional “Universidad pertinente, creativa e integradora”, para el periodo 2016-2025 y se establecen mecanismos para la ejecución.
• Resolución No 0097 febrero 27-2013 " Se Expide Nuevo Manual de Presupuesto de la Universidad del Quindío
</t>
  </si>
  <si>
    <t>Proyecciones de ingresos</t>
  </si>
  <si>
    <t xml:space="preserve">Contiene la información compilada de los datos históricos de las transferencias realizadas por el Gobierno Nacional (teniendo en cuenta los recursos de participación por Ley 30 y Transferencias especiales, Aportes del Departamento y rentas Propias), acordes con las expectativas de recaudo esperadas.  </t>
  </si>
  <si>
    <t>Proyecciones de gastos</t>
  </si>
  <si>
    <t>Contiene la información compilada de los datos  históricos y los presupuestos de recursos requeridos por las diferentes unidades administrativas y académicas de la institución, aunado a la comparación de recursos proyectados en cuanto a recaudos.</t>
  </si>
  <si>
    <t>Plan de eficiencia administrativa y cero papel</t>
  </si>
  <si>
    <t>El documento  evidencia el compromiso institucional con  la Directiva Presidencial 04 de 2012 la cual señala una serie de medidas en pro de contribuir con el desarrollo sostenible del país. En éste se identifican  actividades que contribuirán  a la disminución en el consumo de papel y la prestación de  un servicio más eficiente a los ciudadanos , en términos de mayor acceso a la información mediante la utilización de Tecnologías de la Información y la Comunicación, beneficiando al mismo tiempo al medio ambiente.</t>
  </si>
  <si>
    <t>Líderes  macroprocesos 
Gestión Documentaly equipos de trabajo de aquellos con acciones en el plan.</t>
  </si>
  <si>
    <t>• Directiva Presidencial 04 de abril 3 de 2012. Eficiencia administrativa y lineamientos de la política cero papel en la administración pública.
•Ley 1437 de 2011.  Por la cual se expide el Código de Procedimiento Administrativo y de lo Contencioso Administrativo.
•Ley 962 de 2005. Reglamentada parcialmente por el Decreto Nacional 4669 de 2005, Reglamentada parcialmente por el Decreto Nacional 1151 de 2008  por la cual se dictan disposiciones sobre racionalización de trámites y procedimientos administrativos de los organismos y entidades del Estado y de los particulares que ejercen funciones públicas o prestan servicios públicos.
•Ley 527 de agosto 18 de 1999 .  Por medio de la cual se define y reglamenta el acceso y uso de los mensajes de datos, del comercio electrónico y de las firmas digitales, y se establecen las entidades de certificación y se dictan otras disposiciones.
•Ley 594 de 2000. Por medio de la cual se dicta la Ley General de Archivos y se dictan otras disposiciones.
•Acuerdo No. 060 del 30 de octubre de 2001 del Consejo Directivo del Archivo General de la Nación. Por el cual se establecen pautas para la administración de las comunicaciones oficiales en las entidades públicas y las privadas que cumplen funciones públicas.
• Y las demás normas sobre la gestión documental aplicables a majeo de documentos electrónicos, estrategia de gobierno en línea, racionalización de trámites, rendición de cuentas.</t>
  </si>
  <si>
    <t>•Ley 1712 de 2014.  Por medio de la cual se crea la Ley de Transparencia y del Derecho de Acceso a la Información Pública Nacional y se dictan otras disposiciones.
•Decreto 103 de 2015.  ¨Por el cual se reglamenta parcialmente la Ley 1712 de 2014 y se dictan otras disposiciones..</t>
  </si>
  <si>
    <t>Bianual</t>
  </si>
  <si>
    <t>Líderes y equipos de trabajo n de macrorocesos con acciones en el plan.</t>
  </si>
  <si>
    <t>Este plan de mejoramiento, es un documento que contiene las acciones de mejora o compromisos establecidos para mantener o incrementar el  resultado de la medición del índice de Transparencia Nacional, incluye actividades, responsables, plazos, recursos, plazos, seguimiento al cumplimiento.</t>
  </si>
  <si>
    <t>Plan de mejoramiento por Transparencia</t>
  </si>
  <si>
    <t>Plan de acción que define las actividades, responsables, plazos y términos para el desarrollo de los ejes temáticos de la estrategia de gobierno electrónico (e-government) como son Gobierno Abierto,  servicios, TIC para la gestión, Seguridad y privacidad de la información, en pro de prestar  mejores servicios en línea al ciudadano, lograr la excelencia en la gestión, empoderar y generar confianza en los ciudadanos e Impulsar y facilitar acciones para avanzar en los Objetivos de Desarrollo Sostenible -ODS</t>
  </si>
  <si>
    <t>• Decreto 1078 de 2015. Decreto Unico Sectorial. Lineamientos generales de la Estrategia de Gobierno en Línea.
• Decreto 2573 de 2014. Lineamientos generales de la Estrategia de Gobierno en línea.
• Y las demás normas sobre transparencia, racionalización de trámites, rendición de cuentas, eficiencia administrativa y cero papel.</t>
  </si>
  <si>
    <t>Documento que recoge las actividades para potenciar la cultura de prevención, detección y respuesta ante actos ilícitos, promover acciones para la lucha contra la corrupción y mejorar la interacción entre la Universidad del Qindío  y la ciudadanía, a través del mejoramiento de los mecanismos de atención, transparencia, racionalización de trámites,  rendición de informes e identificación de posibles riesgos de corrupción.</t>
  </si>
  <si>
    <t>•Ley 1755 de 2015. Por medio de la cual se regula el Derecho Fundamental de Petición y se sustituye un título del Código de Procedimiento Administrativo y de lo Contencioso Administrativo.
•Ley 1712 de 2014.  Por medio de la cual se crea la Ley de Transparencia y del Derecho de Acceso a la Información Pública Nacional y se dictan otras disposiciones.
•Ley 1474 de 2011. Por la cual se dictan normas orientadas a fortalecer los mecanismos de prevención, investigación y sanción de actos de corrupción y la efectividad del control de la gestión pública. Estatuto anticorrupción.  Artículo 73 (Plan Anticorrupción y de Atención al Ciudadano.  Artículo  76 (Oficina de Quejas, Sugerencias y Reclamos).
•Ley 962 de 2005. Reglamentada parcialmente por el Decreto Nacional 4669 de 2005, Reglamentada parcialmente por el Decreto Nacional 1151 de 2008  por la cual se dictan disposiciones sobre racionalización de trámites y procedimientos administrativos de los organismos y entidades del Estado y de los particulares que ejercen funciones públicas o prestan servicios públicos.
•Decreto 124 del 26 de enero 2016. Por el cual se sustituye el Título 4 de la Parte 1 del Libro 2 del Decreto 1081 de 2015, relativo al "Plan Anticorrupción y de Atención al Ciudadano.
•Decreto 103 de 2015.  ¨Por el cual se reglamenta parcialmente la Ley 1712 de 2014 y se dictan otras disposiciones.
Decreto 1081 de 2015.  Por medio del cual se expide el Decreto Reglamentario Único del Sector Presidencia de la República.
Decreto 1083 de 2015. Por medio del cual se expide el Decreto Único Reglamentario del Sector Administrativo de Planeación Nacional.
•Decreto 943 de 21 de mayo de 2014, adopta la actualización del Modelo Estándar de Control Interno –MECI
Decreto 1649 de 2014. Modificación de la estructura del DAPRE.  Art .15 (Funciones de la Secretaria de Transparencia: 14) Señalar los estándares que deben tener en cuenta las entidades públicas para las dependencias de quejas, sugerencias y reclamos.).
• Decreto 019 de 2012. Suprimir o reformar regulaciones, procedimientos y trámites innecesarios existentes en la  Administración Pública.
•Decreto 4632 de 2011 se realiza la  reglamentación de la Comisión Nacional para la moralización y la Comisión Nacional Ciudadana para la lucha contra la corrupción.
Decreto 4637 de 2011. Suprime un Programa Presidencial y crea una Secretaría en el DAPRE
•Circular externa No. 100-02-16 del Departamento Administrativo de la Presidencia, Departamento Nacional de Planeación, Departamento Administrativo de la Función Pública.</t>
  </si>
  <si>
    <t xml:space="preserve">Presenta  las estadísticas de las acciones correctivas, preventivas y de
mejora de los macroprocesos a partir de las diferentes fuentes en el periodo de un año,   además de incluir las conclusiones y acciones de mejora al control de este requisito.
</t>
  </si>
  <si>
    <t>Word
PDF
PPT</t>
  </si>
  <si>
    <t>Equipo del SIG en Oficina Planeación y Desarrollo</t>
  </si>
  <si>
    <t xml:space="preserve">Formato Plan de Mejoramiento </t>
  </si>
  <si>
    <t>Contiene la consolidación de acciones de mejora (correctivas, preventivas y de mejora) necesarias para eliminar o prevenir las desviaciones encontradas en el Sistema de Integrado de Gestión, y aquellas de mejora  que incrementan la capacidad de la institución  para cumplir los requisitos. Se generan por diversas fuentes indicadas en el formato y su estructura se incluye  causas, actividades, responsables, plazos, recursos, seguimiento, eficacia entre otros.</t>
  </si>
  <si>
    <t>Informes de resultados de talleres</t>
  </si>
  <si>
    <t>Consolidado de los resultados  con análisis y /o conclusiones de las mesas de trabajo  de los diferentes actores en torno a la formulación delPlan  Desarrollo Institucional.</t>
  </si>
  <si>
    <t>9 años</t>
  </si>
  <si>
    <t>Registros de asistencia a talleres</t>
  </si>
  <si>
    <t>Evidencia de la participación de actores de diversos sectores   en  la conformación  del  Plan  Desarrollo Institucional.</t>
  </si>
  <si>
    <t xml:space="preserve">• Ley 30 de 1992 . Se organiza el servicio público de educación superior. Artículo 83 
• Ley 152 de 1994. Por la cual se establece la Ley Orgánica del Plan de Desarrollo
• Ley 1753 de 2015. Por la cual se expide el Plan Nacional de Desarrollo 2014-2018 “Todos por un nuevo país”.
• Acuerdo del Consejo Superior N° 005 de 2005.  Por medio del cual se expidió el Estatuto General de la Universidad del Quindío, artículo 11 </t>
  </si>
  <si>
    <t>Estudios específicos de contextos internos y externos</t>
  </si>
  <si>
    <t>Información analítica que describe el perfil de amenazas y oportunidades externas, debilidades y fortalezas    internas  de la institución, es decir permiten presentar un panorama general de la Universidad  dentro del medio, y que sirven como punto de partida para la elaboración de la planeación institucional a largo plazo.</t>
  </si>
  <si>
    <t>Plan de Desarrollo</t>
  </si>
  <si>
    <t xml:space="preserve">El Plan de Desarrollo Institucional, es el documento formal  contsruido de forma participativa que contiene los lineamientos estratégicos formulados en la Universidad con la inclusión de metas para atender las necesidades institucionales generadas a partir de un estudio juicioso del entorno, las proyecciones de la educación superior en el Plan de Desarrollo Nacional y las necesidades identificadas.  </t>
  </si>
  <si>
    <t xml:space="preserve">• Ley 30 de 1992 . Se organiza el servicio público de educación superior. Artículo 83 
• Ley 152 de 1994. Por la cual se establece la Ley Orgánica del Plan de Desarrollo.
•   Ley 1474 de 2011.  Artículo 129 
•Ley de Transparencia 1712 de 2014
• Ley 1753 de 2015. Por la cual se expide el Plan Nacional de Desarrollo 2014-2018 “Todos por un nuevo país”.
•Acuerdo del Consejo Superior N° 005 del 28 de febrero de 2005. Por medio del cual se expide el Estatuto General de la Universidad del Quindío.  Artículo 11 
•Acuerdo del Consejo Superior No. 018 de diciembre 4 de 2015. Por medio de la cual se adopta el Plan de Desarrollo Institucional “Universidad pertinente, creativa e integradora”, para el periodo 2016-2025 y se establecen mecanismos para la ejecución.
</t>
  </si>
  <si>
    <t>Informes de seguimiento y evaluación de planes</t>
  </si>
  <si>
    <t>Documento de buena práctica que informa a la comunidad universitaria y ciudadanía de la gestión administrativa y el manejo de los recursos de la Institución durante un periodo, mostrando  de forma evaluativa  las metas alcanzadas por ejes y pilares estratégicos y consecuentemente del cumplimiento del Plan de Desarrollo Institucional, todo lo anterior se evidencia en la evaluación  de los indicadores  establecidos para la medición del PDI .</t>
  </si>
  <si>
    <t>• Ley 30 de 1992 . Se organiza el servicio público de educación superior. Artículo 83 
• Ley 152 de 1994. Por la cual se establece la Ley Orgánica del Plan de Desarrollo.
Ley 489 DE 1998. Reglamentada Parcialmente por el Decreto Nacional 910 de 2000. 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
•Ley de Transparencia 1712 de 2014
• Ley 1753 de 2015. Por la cual se expide el Plan Nacional de Desarrollo 2014-2018 “Todos por un nuevo país.
Documento CONPES 3654, Política de Rendición de Cuentas de la Rama Ejecutiva a los
ciudadanos.
• Acuerdo del Consejo Superior N° 005 de 2005.  Por medio del cual se expidió el Estatuto General de la Universidad del Quindío, artículo 11 
• Guía para la Rendición de Cuentas de la Administración Pública para la
ciudadanía.</t>
  </si>
  <si>
    <t>Plan estratégico</t>
  </si>
  <si>
    <t>Consolida los lineamientos necesarios para el ejercicio de la planeación a mediano plazo que conducen  a alcanzar los propósitos fundamentales de la misión, la visión y el Plan de Desarrollo Institucional.  En éste, se estructuran las líneas bases, períodos,   acciones estratégicas, metas, indicadores y responsables.</t>
  </si>
  <si>
    <t>• Ley 30 de 1992 . Se organiza el servicio público de educación superior. Artículo 83 
• Ley 152 de 1994. Por la cual se establece la Ley Orgánica del Plan de Desarrollo
• Ley 1753 de 2015. Por la cual se expide el Plan Nacional de Desarrollo 2014-2018 “Todos por un nuevo país”.
• Acuerdo del Consejo Superior N° 005 de 2005.  Por medio del cual se expidió el Estatuto General de la Universidad del Quindío, artículo 11 
•Ley de Transparencia 1712 de 2014</t>
  </si>
  <si>
    <t>Es una herramienta  que contiene  el conjunto de acciones o actividades organizadas y cronogramadas que  los macroprocesos deben ejecutar  durante un período de un año y  en concordancia con la orientación estratégica de la Universidad contenida en el Plan Estratégico.</t>
  </si>
  <si>
    <t>Google Drive</t>
  </si>
  <si>
    <t xml:space="preserve">Líderes de   macrorocesos </t>
  </si>
  <si>
    <t>• Resolución  No. 0224 del 8 de abril de 2013. Por medio del cual se establece la metodología para la elaboración de los diferentes planes a corto plazo en las distintas áreas de gestión de la Universidad del Quindío</t>
  </si>
  <si>
    <t>Informes de las áreas</t>
  </si>
  <si>
    <t>Rectoría</t>
  </si>
  <si>
    <t xml:space="preserve">• Ley 152 de 1994: Plan de Desarrollo
• Ley 489 de 1998: Organización y funcionamiento de la Administración Pública.
• Ley 594 de 2000.  Ley General de Archivos
• Ley 734 de 2002.  Código Disciplinario Único
• Ley 850 de 2003. Veedurías Ciudadanas
• Ley 1437 de 2011. Código de Procedimiento administrativo y de lo Contencioso Administrativo
• Ley 1474 de 2011. Estatuto Anticorrupción
• Ley 1712 de 2014: Transparencia y Derecho de Acceso a la Información Pública
• Ley 1757 de 2015
• Decreto 3851 de 2 de noviembre de 2006
• Decreto 3851 de 2 de noviembre de 2006
• Decreto 028 de 10 de enero de 2008
• Decreto 2482 de 3 de diciembre de 2012
• Decreto 2641 de 17 de diciembre de 2012
• Decreto 2693 del 21 de diciembre de 2012
</t>
  </si>
  <si>
    <t xml:space="preserve">Documento que compila información requerida por los entes externos de control y vigilancia o quien lo requiera.
</t>
  </si>
  <si>
    <t>papel/Digital
Word/pdf</t>
  </si>
  <si>
    <t xml:space="preserve">Oficina Asesora de Planeación y Desarrollo </t>
  </si>
  <si>
    <t>Informes de Gestión
Ibid a Informes Autoevaluación de la Gestión y Control Macroprocesos</t>
  </si>
  <si>
    <t>Contiene las conclusiones de la verificación y evaluación que se hacen los macroprocesos a sí mismos, a través de la medición de los resultados generados, teniendo en cuenta los indicadores de gestión, auditorías internas,  el manejo de los riesgos, encuestas, PQRSDF, los planes de mejoramiento, entre otros.</t>
  </si>
  <si>
    <t>• Decreto 943 de 2014.  Por el cual se actualiza el Modelo Estándar de Control Interno (MECI).
• Decreto No. 4110 de 2004. Por el cual se reglamenta la Ley 872 de 2003 y se adopta la Norma Técnica de Calidad en la Gestión Pública.
• Decreto 4485 del 18 de noviembre de 2009. Por medio de la cual se adopta la actualización de la Norma Técnica de Calidad en la Gestión Pública.
• Decreto 2482 de 2012. Modelo Integrado de Planeación y Gestión</t>
  </si>
  <si>
    <t>Análisis de los informes</t>
  </si>
  <si>
    <t>Registra  las decisiones  tomadas por la dirección en relación con las las acciones de mejoramiento  a emprender por los diferentes macroprocesos con el fin de fortalecer su capacidad para cumplir los objetivos institucionales, las metas y los resultados.</t>
  </si>
  <si>
    <t>Word/Pdf</t>
  </si>
  <si>
    <t xml:space="preserve">Rectoria </t>
  </si>
  <si>
    <t>Planes de mejoramiento</t>
  </si>
  <si>
    <t>Informes visitas de pares</t>
  </si>
  <si>
    <t>Registros de asistencia actividades</t>
  </si>
  <si>
    <t>Notificaciones</t>
  </si>
  <si>
    <t>Documentos de indicadores</t>
  </si>
  <si>
    <t>Presenta  las  acciones correctivas, preventivas y de
mejora de los macroprocesos a partir de las diferentes fuentes en el periodo de un año,   además de incluir las conclusiones y acciones de mejora al control de este requisito.</t>
  </si>
  <si>
    <t>Es un documento generado por los pares academicos en los que se presentan las fortalezas y oportunidades de mejora o recomentdaciones de un programa academico o la institución</t>
  </si>
  <si>
    <t>Oficios  remitidos por del CNA</t>
  </si>
  <si>
    <t>Documento que describe la metodologia y resultados del proceso de auto evaluación</t>
  </si>
  <si>
    <t>Documento en el que se describen las actividades realizadas en el marco de una agenda establecida para una  visita de pares</t>
  </si>
  <si>
    <t>Documento que presenta los resultados del analisis de los instrumentos de aprecioación</t>
  </si>
  <si>
    <t>Documento que compila los indicadores de cada programa o intitución establecidos por el CNA</t>
  </si>
  <si>
    <t>OFICINA DE GESTIÓN Y ASEGURAMIENTO DE LA CALIDAD</t>
  </si>
  <si>
    <t>Decreto No. 4110 de 2004. Por el cual se reglamenta la Ley 872 de 2003 y se adopta la Norma Técnica de Calidad en la Gestión Pública.
Lineamientios de acreditación del cna</t>
  </si>
  <si>
    <t>Fisico/Digital</t>
  </si>
  <si>
    <t>N/A SOLO PROGRAMAS ACREDITADOS</t>
  </si>
  <si>
    <t>Visitas de pares Informes</t>
  </si>
  <si>
    <t>visitas de pares Informes</t>
  </si>
  <si>
    <t>Oficios o comunicaciones  remitidos por el Ministerio de Educación Nacional</t>
  </si>
  <si>
    <t>Presenta  las  acciones  de mejora de los programas académicos a partir de los dos procesos de autoevaluación que deben realizar durante el periodo de registro calificado.</t>
  </si>
  <si>
    <t xml:space="preserve">Es un documento generado por los pares academicos en los que se presenta el estado de las condiciones de calidad, las fortalezas y oportunidades de mejora o recomendaciones para un programa academico </t>
  </si>
  <si>
    <t>Documento que presenta los resultados del analisis de los instrumentos de apreciación</t>
  </si>
  <si>
    <t>Documento que compila la información de las condiciones de calidad requeridas para el registro calificado</t>
  </si>
  <si>
    <t>Documento presentado por los programas academicos concerniente a sus procesos de registro calificado</t>
  </si>
  <si>
    <t>pendiente</t>
  </si>
  <si>
    <t xml:space="preserve">N/A </t>
  </si>
  <si>
    <t>Pendiente</t>
  </si>
  <si>
    <t>Papel/Aplicativo Gessen</t>
  </si>
  <si>
    <t>Registro de reuniones internas de la Oficina</t>
  </si>
  <si>
    <t>Montaje en Plataforma</t>
  </si>
  <si>
    <t>Microcurrículo</t>
  </si>
  <si>
    <t>Sílabos</t>
  </si>
  <si>
    <t>Rediseños plan de estudio</t>
  </si>
  <si>
    <t xml:space="preserve">Plan de Estudio </t>
  </si>
  <si>
    <t>Seguimiento</t>
  </si>
  <si>
    <t>Evaluación del currículo</t>
  </si>
  <si>
    <t>Respuestas</t>
  </si>
  <si>
    <t>Escrito mediante el cual se convoca a los miembros del comité para tratar temas especificos del Área</t>
  </si>
  <si>
    <t xml:space="preserve">Documento  que contiene las desiciones tomadas por el comité, relacionadas con los procesos propios de su competencia. </t>
  </si>
  <si>
    <t>Documentos que soportan las actividades desarrolladas y que sirven de soporten para el acta.</t>
  </si>
  <si>
    <t>Oficio enviado por el interesado al comité para atender una solicitud.</t>
  </si>
  <si>
    <t>Documento oficial donde se da respuesta a los interesados el estado del trámite.</t>
  </si>
  <si>
    <t>Es el documento que expide la entidad externa para informar los requerimientos de la convocatoria.</t>
  </si>
  <si>
    <t>según la necesidad</t>
  </si>
  <si>
    <t>Documento enviado por entidad externa para la legalización de la venta del servicio</t>
  </si>
  <si>
    <t>Resolución de Rectoria 0216 del 25 de marzo de 2008</t>
  </si>
  <si>
    <t>Documento que se elabora para soportar el acta en términos que todos los miembros fueron citados.</t>
  </si>
  <si>
    <t>Pepel/Correo electronico</t>
  </si>
  <si>
    <t>UNIDAD DE VIRTUALIZACIÓN</t>
  </si>
  <si>
    <t>Papel/word</t>
  </si>
  <si>
    <t>Pdf/Office</t>
  </si>
  <si>
    <t>Digital/Verbal</t>
  </si>
  <si>
    <t>Papel/Word</t>
  </si>
  <si>
    <t>Office/PDF</t>
  </si>
  <si>
    <t>Recibos de pago</t>
  </si>
  <si>
    <t>Listado de participantes</t>
  </si>
  <si>
    <t>Recibo de pago de matricula del proyecto</t>
  </si>
  <si>
    <t>Listado de los matriculados en los cursos</t>
  </si>
  <si>
    <t>Creación espacios académicos</t>
  </si>
  <si>
    <t>Registros de usuarios a la plataforma</t>
  </si>
  <si>
    <t>Evidencia de las asesorias que se brindan a los docentes</t>
  </si>
  <si>
    <t>Evidencia de las asesorias que se brindan a peronas externas a la Universidad</t>
  </si>
  <si>
    <t>Evidencia de las asersorias que se brindan a docentes, estudiantes y administrativos de la Universidad del Quindio</t>
  </si>
  <si>
    <t>Sistema Integrado de Gestión</t>
  </si>
  <si>
    <t>Office/Plataforma</t>
  </si>
  <si>
    <t xml:space="preserve">Convocatoria </t>
  </si>
  <si>
    <t>Resouesta</t>
  </si>
  <si>
    <t>Proyecto</t>
  </si>
  <si>
    <t>Oficio enviado por el interesado a la Universidad o a una entidad externa para atender una solicitud.</t>
  </si>
  <si>
    <t>Papel/Correo Electronico/Pdf/word</t>
  </si>
  <si>
    <t>Papel/Correo electronico/Plataforma entidad externa</t>
  </si>
  <si>
    <t>Es el documento que expide la Universidad del Quindio para informar los requerimientos de la convocatoria.</t>
  </si>
  <si>
    <t>Papel/Pdf/word</t>
  </si>
  <si>
    <t>INSTITUTO INTERDISCIPLINARIO DE LA CIENCIA/PORTAL UNIVERSIDAD DEL QUINDIO</t>
  </si>
  <si>
    <t>Oficio enviado por el interesado a la Universidad para atender una solicitud.</t>
  </si>
  <si>
    <t>Son las propuestas de investigación de los docentes, estudiantes e investigadores que se presentan a las convocatorias que realiza Colciencias.</t>
  </si>
  <si>
    <t>Son las propuestas de investigación de los docentes, estudiantes e investigadores que se presentan a las convocatorias que realiza la Universidad del Quindio</t>
  </si>
  <si>
    <t xml:space="preserve">Escrito mediante el cual se convoca a los miembros del Consejo Curricular. </t>
  </si>
  <si>
    <t xml:space="preserve">Documento  que contiene las desiciones tomadas por el Consejo curricular, relacionadas con los procesos propios de su competencia. </t>
  </si>
  <si>
    <t xml:space="preserve">Documento que contiene información requerida por los organismos institucionales, o en su defecto la explicación o justificación de los actos sometidos a su aprobación. </t>
  </si>
  <si>
    <t>Oficio enviado por el interesado al consejo curricular para atender una solicitud.</t>
  </si>
  <si>
    <t>Papel/word/pdf</t>
  </si>
  <si>
    <t>Papel/correo electronico/pdf</t>
  </si>
  <si>
    <t>Documento donde se encuentran las especificaciones, objetivos y contenido que se va a ver en cada asignatura</t>
  </si>
  <si>
    <t>Formato SIG</t>
  </si>
  <si>
    <t>Papel/pdf</t>
  </si>
  <si>
    <t>Papel/excel</t>
  </si>
  <si>
    <t>Requerimiento escrito de cualquier dependencia, dentro del cual se solicita la impresión de documentos.</t>
  </si>
  <si>
    <t xml:space="preserve">Documentos que soportan las actividades desarrolladas dentro de la dependencia </t>
  </si>
  <si>
    <t>Papel/Excel</t>
  </si>
  <si>
    <t>Estadistica de impresiones de fotocopiado que requiere cada depencia y programas academicos</t>
  </si>
  <si>
    <t>Oficina Publicaciones</t>
  </si>
  <si>
    <t>Escrito mediante el cual se convoca a los miembros del comité</t>
  </si>
  <si>
    <t xml:space="preserve">Documento  que contiene las decisiones tomadas por el comité, relacionadas con los procesos propios de su competencia. </t>
  </si>
  <si>
    <t>Documento oficial donde se da respuesta a los interesados sobre el estado del trámite.</t>
  </si>
  <si>
    <t>CENTRO DE INVESTIGACIONES BIOMEDICAS</t>
  </si>
  <si>
    <t>decreto 351 de 2014</t>
  </si>
  <si>
    <t>Son los examenes solicitados por investigación</t>
  </si>
  <si>
    <t>Resultado de los examenes solicitados por investigación</t>
  </si>
  <si>
    <t>Papel/Programa Sifab</t>
  </si>
  <si>
    <t>Papel/ Office/PDF</t>
  </si>
  <si>
    <t>Son todos los reportes que se generan de la labor del laboratorio tales como Estadisticas, Convenios, Proyectos, Informes de controles de calidad, encuestas.</t>
  </si>
  <si>
    <t>Sue</t>
  </si>
  <si>
    <t>Telecafe</t>
  </si>
  <si>
    <t>Asociación Colombiana de Universidades</t>
  </si>
  <si>
    <t>Sistema Universitario Estatal</t>
  </si>
  <si>
    <t>Canal de televisión</t>
  </si>
  <si>
    <t>Contraloria</t>
  </si>
  <si>
    <t>Defensoria</t>
  </si>
  <si>
    <t>Procuraduria</t>
  </si>
  <si>
    <t xml:space="preserve">informes que dicha autoridad requiera, con el propósito de "velar por la promoción, el ejercicio y la divulgación de los derechos humanos"dentro del Estado social de derecho, "democrático, participativo y pluralista", así como la divulgación y promoción del Derecho Internacional Humanitario en ejercicio de nuestra labor institucional. </t>
  </si>
  <si>
    <t>documentos emitidos por la universida para dar respuesta a las solicitudes realizadas por el MEN</t>
  </si>
  <si>
    <t>documentos solicitados por el MEN con respecto al funcionamiento de la universidad</t>
  </si>
  <si>
    <t>Acta evaluación Estudiantes</t>
  </si>
  <si>
    <t>Acta de jurados</t>
  </si>
  <si>
    <t>Documento oficial donde se le informa a los estudiantes el resultado de la evaluación de su trabajo de grado por parte de los jurados</t>
  </si>
  <si>
    <t>programa licenciatura en matematicas</t>
  </si>
  <si>
    <t>Documento de identidad del estudiante</t>
  </si>
  <si>
    <t>Hoja de Vida</t>
  </si>
  <si>
    <t>Es un resumen escrito y ordenado de su capacitación profesional y de su experiencia laboral. De su correcta elaboración y presentación, dependerá el éxito en su búsqueda de empleo.</t>
  </si>
  <si>
    <t>es un instrumento de planificación de la enseñanza universitaria, que cumple la función de guía y orientación de losprincipales aspectos del desarrollo de una asignatura, debiendo
guardar coherencia lógica y funcional en la exposición formal de los contenidos y acciones previstas.</t>
  </si>
  <si>
    <t>Documento oficial donde se actualiza la malla curricular del programa.</t>
  </si>
  <si>
    <t>Documento oficial donde se encuentra consignada la malla curricular del programa</t>
  </si>
  <si>
    <t>Control que se lleva  al curriculo del programa</t>
  </si>
  <si>
    <t>Adiciones</t>
  </si>
  <si>
    <t>Cuando el estudiante requiere registrar una asgnatura mas en su registro</t>
  </si>
  <si>
    <t xml:space="preserve">Constancia medica enviado por los estudiantes </t>
  </si>
  <si>
    <t>Documento solicitado a la direccion del programa para ausentarse de sus clases</t>
  </si>
  <si>
    <t>Programación</t>
  </si>
  <si>
    <t>Folletos</t>
  </si>
  <si>
    <t>Volantes</t>
  </si>
  <si>
    <t>Actividades programadas por los grupos de extensión</t>
  </si>
  <si>
    <t>Papel/word/correo electronico</t>
  </si>
  <si>
    <t>Es un instrumento de gestion que orienta los procesos academicos y adminstrativos del programa</t>
  </si>
  <si>
    <t>PROGRAMa licenciatura en matematicas</t>
  </si>
  <si>
    <t>Documentos que soportan las actividades desarrolladas en el comié</t>
  </si>
  <si>
    <t>Informacion relacionada con temas del comité solicitada por medios electronicos</t>
  </si>
  <si>
    <t>papel/medios electronicos</t>
  </si>
  <si>
    <t>Papel/medios electronicos</t>
  </si>
  <si>
    <t>Actas de inicio y finalización</t>
  </si>
  <si>
    <t>Viabilidad</t>
  </si>
  <si>
    <t>Escrito mediante el cual se convoca a los miembros del comité para tratar temas especificos.</t>
  </si>
  <si>
    <t>Documento que contiene las decisiones tomadas en el desarrollo de cada sesión del comité</t>
  </si>
  <si>
    <t>Documentos anexos al acta</t>
  </si>
  <si>
    <t>Comunicaciones recibidas para ser tratadas en el comité</t>
  </si>
  <si>
    <t>Comunicaciones emitidas como respuestas  para las solicitudes tratadas en el comité</t>
  </si>
  <si>
    <t>Papel/power point/pdf</t>
  </si>
  <si>
    <t>Formulario Drive</t>
  </si>
  <si>
    <t xml:space="preserve">Subsidio para los estudiantes que requieren desplazase a recibir sus clases desde su lugar de vivienda en armenia y/o algunos municipios </t>
  </si>
  <si>
    <t>Documentos que soportan las actividades desarrolladas y que sirven de soporte para el acta.</t>
  </si>
  <si>
    <t>Recepción hojas de vida</t>
  </si>
  <si>
    <t>Tabla resumen aspirantes</t>
  </si>
  <si>
    <t>Resultados de pruebas complementarias</t>
  </si>
  <si>
    <t>Listados definitivo de puntajes</t>
  </si>
  <si>
    <t>Listados de mejores puntajes</t>
  </si>
  <si>
    <t>Recursos de reposición</t>
  </si>
  <si>
    <t>Respuestas a recursos de reposición</t>
  </si>
  <si>
    <t>Proceso que se realiza para divulgar la convocatoria docente a la ciudadania</t>
  </si>
  <si>
    <t xml:space="preserve">Informe final </t>
  </si>
  <si>
    <t>Solicitud a todos los programas academicos del desempeño docente</t>
  </si>
  <si>
    <t xml:space="preserve">A.C.A. 109 de octubre 24/1996 
Acuerdo del Consejo Académico 
No.037 de Mayo 29/1998
Acuerdo del Consejo Académico 
No.074 de Diciembre 19/1997
</t>
  </si>
  <si>
    <t>Solicitud de ascenso</t>
  </si>
  <si>
    <t>Solicitud asignación de puntos por productividad</t>
  </si>
  <si>
    <t>Respuesta asignación de puntos</t>
  </si>
  <si>
    <t>Formato del Sistema integrado de gestión donde el docente realiza su petición de ascenso</t>
  </si>
  <si>
    <t>Formatos del sistema integrado de gestión donde el docente realiza solictud de puntos por su productividad academica</t>
  </si>
  <si>
    <t>Resolución de rectoria donde se notifica los puntos asignados a un docente</t>
  </si>
  <si>
    <t xml:space="preserve">Estatuto docente  acuerdo 049 del consejo superior de  1995
Decreto 1279 de junio 19 de 2002
</t>
  </si>
  <si>
    <t xml:space="preserve">Estatuto docente  acuerdo 049 del consejo superior de  1995
Decreto 1279 de junio 19 de 2002
Sistema Integrado de Gestión
</t>
  </si>
  <si>
    <t>Recepción de Hojas de vida de los aspirantes al concurso para su estudio</t>
  </si>
  <si>
    <t>Esta tabla contiene la información del cumplimiento de los requisitos minimos especificadas en la convocatoria para cada una de las areas del concurso.</t>
  </si>
  <si>
    <t>Esta tabla contiene la información del resultado de las pruebas de Conocimiento, Pedagogica y Lengua extranjera presentadasd por los aspirantres en cada concurso</t>
  </si>
  <si>
    <t>Es el informe de los puntajes obtenidos tanto wen la hoja de vida como0 en las pruebas complementarias</t>
  </si>
  <si>
    <t>Es el informe de los aspirantes queobtuvierion los mejores puntajes en las pruebas complementarias y hojas de vida para su selección</t>
  </si>
  <si>
    <t>Oficios que presentan los aspirantes que estan en desacuerdo con los resultado9s de cada concurso y que deben ser atentdidos por el comité de evaluación insttucional</t>
  </si>
  <si>
    <t>Respuestas que da el comité de evaluación despuest de verificar las solicitudes de los mismos</t>
  </si>
  <si>
    <t>PAPEL</t>
  </si>
  <si>
    <t>papel/excel</t>
  </si>
  <si>
    <t>Reeporte del resultado de la evaluación docente</t>
  </si>
  <si>
    <t>Parrilla de programación</t>
  </si>
  <si>
    <t>Registros de programación  "cuñero"</t>
  </si>
  <si>
    <t>Lista de reproducción u horario de emisión</t>
  </si>
  <si>
    <t xml:space="preserve">Listado de producción </t>
  </si>
  <si>
    <t>preproducción</t>
  </si>
  <si>
    <t xml:space="preserve">Programa soporte digital </t>
  </si>
  <si>
    <t>Ficha técnica, Informe de entrega</t>
  </si>
  <si>
    <t xml:space="preserve">Es la solicitud de grabación </t>
  </si>
  <si>
    <t>Reunión de preparación de personal y equipos</t>
  </si>
  <si>
    <t>Producción del programa</t>
  </si>
  <si>
    <t>La ficha tecnica Se encuentra en cada programa donde se especifica los involucrados en el proyecto - Informe de entrega es el Registro de aceptación del programa y emisión del mismo</t>
  </si>
  <si>
    <t>convocatorias que se realizan a nivel nacional e internacional de los diferentes canales de televisión</t>
  </si>
  <si>
    <t>ANUAL</t>
  </si>
  <si>
    <t>Registros</t>
  </si>
  <si>
    <t>Encuesta de satisfacción</t>
  </si>
  <si>
    <t>Tabulación Encuestas</t>
  </si>
  <si>
    <t>Informacion de las actividades que se realizan en el area</t>
  </si>
  <si>
    <t xml:space="preserve">Registro de alquiler de auditorios </t>
  </si>
  <si>
    <t>Instrumento de medición del nivel de satisfacción del usuario del producto como del servicio</t>
  </si>
  <si>
    <t>Analisis de la encuesta de  de satisfacción del usuario, tanto del producto como del servicio</t>
  </si>
  <si>
    <t>acuerdo del consejo superior (vice admin)</t>
  </si>
  <si>
    <t>excel</t>
  </si>
  <si>
    <t>Plan de Fomento a la Investigación</t>
  </si>
  <si>
    <t>Documento mediante el cual se convoca a los miembros del comité  de la Universidad, con el propósito de tomar decisiones propias de su competencia.</t>
  </si>
  <si>
    <t xml:space="preserve">Documento que contiene las decisiones tomadas por el comité, relacionadas con los procesos propios de su competencia. </t>
  </si>
  <si>
    <t>Documentos que soportan las actividades a desarrollar y que sirven de soporte para el acta.</t>
  </si>
  <si>
    <t>Documento oficial que emite el comité central de investigaciones</t>
  </si>
  <si>
    <t>Información generada por el comité para enviar a las diferentes instancias</t>
  </si>
  <si>
    <t>FACULTAD DE CIENCIAS AGROINDUSTRIALES</t>
  </si>
  <si>
    <t xml:space="preserve">
Es el documento que expide el Consejo curricular de cada programa y posteriormente se envia al consejo de facultad para ser aprobado e informar los requerimientos de la convocatoria a los interesados.
</t>
  </si>
  <si>
    <t>Documento mediante el cual se convoca a los miembros del consejo de facultad , con el propósito de tomar decisiones propias de su competencia.</t>
  </si>
  <si>
    <t>Información generada por los diferentes estamentos de la Universidad que requieren aprobación ´por parte del consejo de facultad</t>
  </si>
  <si>
    <t>Recibo de pago</t>
  </si>
  <si>
    <t>Recibo que el estudiante cancela para que se expida su constancia</t>
  </si>
  <si>
    <t>Soportes que se requieren adherir a la constancia solicitada</t>
  </si>
  <si>
    <t>Constancia firmada por el decano de la facultad</t>
  </si>
  <si>
    <t>Documento emitido por la entidad que requiere el docente</t>
  </si>
  <si>
    <t>Solicitud realizada por el docente al decano de la facultad solicitando apoyo econocmico para realizar la actividad</t>
  </si>
  <si>
    <t>Formato que es elaborado por la decanatura para aprobar el apoyo economico</t>
  </si>
  <si>
    <t>Solicitud realizada por el estudiante al decano de la facultad solicitando apoyo econocmico para realizar la actividad</t>
  </si>
  <si>
    <t>Documento emitido por la entidad o empresa que requiere el estudiante</t>
  </si>
  <si>
    <t>Bracol</t>
  </si>
  <si>
    <t>Red de Colombia</t>
  </si>
  <si>
    <t>Grupo de las ORI del Eje cafetero</t>
  </si>
  <si>
    <t>Español/ Portugues</t>
  </si>
  <si>
    <t>Español/Según la necesidad</t>
  </si>
  <si>
    <t>URII</t>
  </si>
  <si>
    <t>Oficio de respuesta a los interesados en el convenio</t>
  </si>
  <si>
    <t>Convocatorias Nacionales</t>
  </si>
  <si>
    <t>Lista de participantes</t>
  </si>
  <si>
    <t>Acta de Selección</t>
  </si>
  <si>
    <t>Hoja de vida con anexos</t>
  </si>
  <si>
    <t>Listado de postulados a la convocatoria</t>
  </si>
  <si>
    <t>Documento que legaliza la postulación de los interesados</t>
  </si>
  <si>
    <t xml:space="preserve">Es un resumen escrito y ordenado de su capacitación estudiantil </t>
  </si>
  <si>
    <t>Papel/ medios electronicos</t>
  </si>
  <si>
    <t>URII- PORTAL UNIQUINDIO</t>
  </si>
  <si>
    <t>Listas de asistencia</t>
  </si>
  <si>
    <t>Talleres</t>
  </si>
  <si>
    <t>Documento oficial en el que se invita a los diferentes eventos</t>
  </si>
  <si>
    <t>Soporte de las actividades a realizar en el evento</t>
  </si>
  <si>
    <t>Pasaporte</t>
  </si>
  <si>
    <t>Legalización de la inviación por medio del funcionario a cargo</t>
  </si>
  <si>
    <t>Documento legal como soporte del ingreso del invitado</t>
  </si>
  <si>
    <t>Papel/Medios Electronicos</t>
  </si>
  <si>
    <t>URII - DEPENDENCIAS INTERESADAS</t>
  </si>
  <si>
    <t>Formato del Sistema integrado de gestión donde se describe la petición de movilidad Estudiantil</t>
  </si>
  <si>
    <t>Español/según la necesidad</t>
  </si>
  <si>
    <t xml:space="preserve">URII </t>
  </si>
  <si>
    <t>Familia Tutora</t>
  </si>
  <si>
    <t>Peer Mentor</t>
  </si>
  <si>
    <t>Plan</t>
  </si>
  <si>
    <t>Encargado de realizar el acompañamiento a los estudiantes de intercambio</t>
  </si>
  <si>
    <t>Cronograma de acompañamiento a los estudiantes de intercambio</t>
  </si>
  <si>
    <t>Acompañamiento a los estudiantes de intercambio</t>
  </si>
  <si>
    <t>Encargado de realizar el acompañamiento de alojamiento a los estudiantes de intercambio</t>
  </si>
  <si>
    <t>Resumen de las actividades de proyección social de todo el año</t>
  </si>
  <si>
    <t>Oficio enviado por las diferentes dependencias internas  para atender una solicitud presupuestal.</t>
  </si>
  <si>
    <t>Documentos en fisico enviados a las diferentes dependencias internas que los requieren</t>
  </si>
  <si>
    <t>Documento enviado por el Ente de control o establecidos en la ley  donde se manifiesta la obligaciónde rendir la información</t>
  </si>
  <si>
    <t>documentos emitidos por la universida para dar cumplimiento a las solicitudes de  los entes de control o los informes establecidos por ley</t>
  </si>
  <si>
    <t xml:space="preserve">Informe Rendición de la Cuenta </t>
  </si>
  <si>
    <t xml:space="preserve">Documentos que resumen las actividades desarrolladas dentro de la dependencia </t>
  </si>
  <si>
    <t>Papel/excel/PDF</t>
  </si>
  <si>
    <t>según la normatividad/Según la necesidad</t>
  </si>
  <si>
    <t>Ley 617 de 2000 y la Ley 1530 de 2012</t>
  </si>
  <si>
    <t>Requerimientos escrito por parte de la dependencia de Compras y Suministro</t>
  </si>
  <si>
    <t>Documentos de solicitud de giro bancario</t>
  </si>
  <si>
    <t>Circular Reglamentaria DCIN-83 de febrero 24 de 2011</t>
  </si>
  <si>
    <t>Documento Oficial con el cual se citan los miembrosa del comité</t>
  </si>
  <si>
    <t xml:space="preserve">Documento  que contiene las desiciones tomadas por el Comité , relacionadas con los procesos del sistema financiero y contable de la universidad del quindio </t>
  </si>
  <si>
    <t>Documentos que sirven de soporte para el acta y solicitudes para desarrollar tareas enviadas a otras areas</t>
  </si>
  <si>
    <t>Resolucion de rectoria 2116 del 18 de agosto de 2016</t>
  </si>
  <si>
    <t>Resolucion de rectoria 2116 del 18 de agosto de 2017</t>
  </si>
  <si>
    <t>Resolucion de rectoria 2116 del 18 de agosto de 2018</t>
  </si>
  <si>
    <t>Copias de facturas gravadas con IVA</t>
  </si>
  <si>
    <t>Copia órden de pago</t>
  </si>
  <si>
    <t>Registro de los soportes</t>
  </si>
  <si>
    <t>Certificación Contador Público</t>
  </si>
  <si>
    <t>Fotocopia Tarjeta Profesional Contador Público</t>
  </si>
  <si>
    <t>Antecedentes disciplinarios del Contador de la CGN</t>
  </si>
  <si>
    <t>Certificado Laboral representante de la Dirección</t>
  </si>
  <si>
    <t>Soporte de las ordenes de pago</t>
  </si>
  <si>
    <t>Documento oficial para realizar pagos a los provedores</t>
  </si>
  <si>
    <t>Consolidado de registros de pago  que tienen IVA</t>
  </si>
  <si>
    <t>Constancia suscrita por el contador publico de la Universidad del Quindio</t>
  </si>
  <si>
    <t>Copia de la tarjeta profesional del contador de la Universidad del Quindio</t>
  </si>
  <si>
    <t>Cetificacion de la junta central de contadores</t>
  </si>
  <si>
    <t>certificación emitida por el Área de gestión Humana de la Universidad del Quindio</t>
  </si>
  <si>
    <t>Decreto 2627 de diciembre de 1993</t>
  </si>
  <si>
    <t>Decreto 2627 de diciembre de 1994</t>
  </si>
  <si>
    <t>Decreto 2627 de diciembre de 1995</t>
  </si>
  <si>
    <t>Decreto 2627 de diciembre de 1996</t>
  </si>
  <si>
    <t>Decreto 2627 de diciembre de 1997</t>
  </si>
  <si>
    <t>Decreto 2627 de diciembre de 1998</t>
  </si>
  <si>
    <t>Decreto 2627 de diciembre de 1999</t>
  </si>
  <si>
    <t>Se presentan los siguientes reportes:
cgn2005_001_saldos y movimientos
cgn2005_002_operaciones recíprocas
cgn2005NE_03_notas de carácter especifico
cgn2005NE_03_notas de carácter general
Boletín Deudores Morosos del Estado</t>
  </si>
  <si>
    <t>Página web www.contaduria.gov.co pestaña CHIP</t>
  </si>
  <si>
    <t>Se presenta la información financiera de la Entidad: Balance General y Estado de Resultados</t>
  </si>
  <si>
    <t>Instructivo para diligenciar la información en el nuevo Portal Financiero</t>
  </si>
  <si>
    <t>Circular Externa 09 del 14/06/2011 Ministerio de Hacienda</t>
  </si>
  <si>
    <t>Informe Deuda Pública , hace referencia a la Deuda que tiene la entidad con Davivienda para la contrucción del bloque 50 años, en el se debe describir los pagos  y los saldos acumulados, se presenta mensualmente los primeros 5 días hábilies</t>
  </si>
  <si>
    <t>Reporte información exógena de Industria y Comerciose, se  reportan las retenciones por concepto de industria y comercio realizadas en la vigencia.</t>
  </si>
  <si>
    <t>Decreto 126 diciembre/2014 Departamento del Quindío</t>
  </si>
  <si>
    <t>Solicitud de visita de predio por parte de un ingeniero especializado en el área solicitada</t>
  </si>
  <si>
    <t>Informe del resultado de la visita realizada al predio</t>
  </si>
  <si>
    <t xml:space="preserve">* Venta de Productos y Servicios
* Educación no Formal
</t>
  </si>
  <si>
    <t>INSTITUTO INTERDISCIPLINARIO DE LA CIENCIA
*Centro de Extensión Facultad de ingeniería</t>
  </si>
  <si>
    <t>Documento  remitido a la entidad solicitante informando si se presta o no el servicio</t>
  </si>
  <si>
    <t>Orden de la ejecución de la venta del servicio</t>
  </si>
  <si>
    <t>Ficha técnica de los proyectos de extensión</t>
  </si>
  <si>
    <t>Centro de Extensión Facultad de ingeniería</t>
  </si>
  <si>
    <t>Acuerdo 002  de abril 19 de 2013  "Políticas de Extensión de la Universidad del Quindío"</t>
  </si>
  <si>
    <t>Orden Pago</t>
  </si>
  <si>
    <t>Cuenta de cobro del servicio prestado</t>
  </si>
  <si>
    <t>Documento donde se relaciona todas las actividades realizadas.</t>
  </si>
  <si>
    <t>Propuesta Técnica y Financiera de Proyectos</t>
  </si>
  <si>
    <t>Documento que relaciona el personal , actividades , costos directos e indirectos que se necesitan para la ejecución del proyecto.</t>
  </si>
  <si>
    <t>Centro de Extensión Facultad de ingeniería
Página SECOP https://www.contratos.gov.co/consultas/inicioConsulta.do</t>
  </si>
  <si>
    <t>Estudio y aprobación de la propuesta</t>
  </si>
  <si>
    <t xml:space="preserve">Oficio donde se aprueba la proupuesta técnica y financiera del proyecto </t>
  </si>
  <si>
    <t>Registro propuestas proyectos de extensión</t>
  </si>
  <si>
    <t>Centro de Extensión Facultad de ingeniería
Vicerrectoria de Extensión y Desarrollo  Social</t>
  </si>
  <si>
    <t>Solicitud Disponibilidad Presupuestal</t>
  </si>
  <si>
    <t>Solicitud a  la oficina del área financiera solicitando la CDP para desarrollo del proyecto</t>
  </si>
  <si>
    <t>Centro de Extensión Facultad de ingeniería
Area Financiera</t>
  </si>
  <si>
    <t>Avance en efectivo</t>
  </si>
  <si>
    <t xml:space="preserve">Resolución de avance en efectivo, donde se solicita  dinero para ir desarrollando las diferentes actividades el proyecto </t>
  </si>
  <si>
    <t>Centro de Extensión
Gestión Docuemental</t>
  </si>
  <si>
    <t>Póliza</t>
  </si>
  <si>
    <t>Documentoen  para cumplir con las obligaciones contratadas</t>
  </si>
  <si>
    <t>Centro de Extensión
Area Jurídica Uniquindio</t>
  </si>
  <si>
    <t>Inicio contrato</t>
  </si>
  <si>
    <t>Oficio y/o formato donde se autoriza el inicio del contrato.</t>
  </si>
  <si>
    <t xml:space="preserve">Centro de Extensión Facultad de ingeniería
Página SECOP https://www.contratos.gov.co/consultas/inicioConsulta.do
</t>
  </si>
  <si>
    <t>Prorroga</t>
  </si>
  <si>
    <t>Oficio y/o formato  donde se solicita la ampliación del contrato</t>
  </si>
  <si>
    <t>Viáticos</t>
  </si>
  <si>
    <t>Formato  solicitud de comisión de servicio, don de se solicita viáticos para el personal vinculado al proyecto</t>
  </si>
  <si>
    <t>Centro de Extensión Facultad de ingeniería
Area financiera</t>
  </si>
  <si>
    <t xml:space="preserve">Acta interventoria Parcial </t>
  </si>
  <si>
    <t>formato con que se paga a los contratistas vinculados al proyecto.</t>
  </si>
  <si>
    <t>Centro de Extensión Facultad de ingeniería
Area Compras y Suministros</t>
  </si>
  <si>
    <t>Terminación contrato</t>
  </si>
  <si>
    <t xml:space="preserve">Formato acta de finalización  de orden de contrato, donde culmina las actividades del contratista </t>
  </si>
  <si>
    <t>Liquidación contrato</t>
  </si>
  <si>
    <t xml:space="preserve">Documentos que soportan la finalización del convenio o proyecto </t>
  </si>
  <si>
    <t>Convocatoria auxiliares</t>
  </si>
  <si>
    <t>Documento de convocatoria a estudiantes para realizar actividades con el proyecto</t>
  </si>
  <si>
    <t>Centro de Extensión Facultad de ingeniería
Facultad de Ingenieria</t>
  </si>
  <si>
    <t>Liquidación OPS</t>
  </si>
  <si>
    <t>Formato acta de liquidación  de orden de contrato, cuando el contratista se encuentra a paz y salvo con la Universidad</t>
  </si>
  <si>
    <t>Moviemiento avance en efectivo</t>
  </si>
  <si>
    <t>Relación que muestra los gastos realizados en la resolución de avance en efectivo</t>
  </si>
  <si>
    <t>Centro de Extensión Facultad de ingeniería
Area Financiera
Area Tesoreria</t>
  </si>
  <si>
    <t>Documentos que soportan el cumplimiento del proyecto al 100%</t>
  </si>
  <si>
    <t xml:space="preserve">* Proyectos de Interventorias
* Proyecto de Consultoria
* Proyecto de Asesoría
* Proyecto de Asistencia Técnica
</t>
  </si>
  <si>
    <t>Fichas de Indicadores</t>
  </si>
  <si>
    <t>Contiene el registro de la medición, resultados  y análisis  de variables cuantitativas que muestran la tendencia en el cumplimiento de los planes estratégicos institucionales.</t>
  </si>
  <si>
    <t>ficha tecnica del proyecto de educacion continuada y venta de servicios</t>
  </si>
  <si>
    <t>Oficio de solicitudes de pago de  personal o ampliaciones de fechas y modicaciones de la ficha tecnica del proyecto</t>
  </si>
  <si>
    <t>Respuestas a solicitudes realizadas con cargo al proyecto</t>
  </si>
  <si>
    <t>Las fechas estan contenidas dentro de la ficha tecnica del proyecto</t>
  </si>
  <si>
    <t>paz y salvo emitido por la Vicerrectoria de Extension y Desarrollo Social, una vez se aprueba el informe final, reporte Academusoft y acta terminacion.</t>
  </si>
  <si>
    <t>Papel/intraweb</t>
  </si>
  <si>
    <t>Papel/Intraweb</t>
  </si>
  <si>
    <t>papel/academusoft</t>
  </si>
  <si>
    <t>VICERRECTORIA DE EXTENSION Y DESARROLLO SOCIAL</t>
  </si>
  <si>
    <t xml:space="preserve">VICERRECTORIA DE EXTENSION Y DESARROLLO SOCIAL/ DEMAS DEPENDENCIAS </t>
  </si>
  <si>
    <t>ACUERDO CONSASEJO SUPERIOR  002 DE 2013</t>
  </si>
  <si>
    <t>Documentos que soportan las actividades desarrolladas..</t>
  </si>
  <si>
    <t>SUB-SERIE DOCUMENTAL (S)</t>
  </si>
  <si>
    <t>Relato verbal o escrito de hechos que pueden estructurar la comisión de una conducta discipinariamente reprochable.</t>
  </si>
  <si>
    <t>OCAD</t>
  </si>
  <si>
    <t>Jefe OCAD</t>
  </si>
  <si>
    <t xml:space="preserve">Ley 734 de 2002
Acuerdo del Consejo Superior 004 de 2006
</t>
  </si>
  <si>
    <t>Documentos, versiones o declaraciones que permiten llegar a la verdad del accionar disciplinario, frente a los hechos denunciados o investigados de manera oficiosa.</t>
  </si>
  <si>
    <t xml:space="preserve">Documento mediante el cual se da inicio a la investigación disciplinaria </t>
  </si>
  <si>
    <t>Acuerdo del Consejo Superior No.006 de 2002 , 
 Ley 734 de 2002,  Ley 1437 de 2011, Ley 
1564 de 2012</t>
  </si>
  <si>
    <t>Acuerdo del Consejo Superior No.006 de 2002 , 
 Ley 734 de 2002,  Ley 1437 de 2011, Ley 
1564 de 2013</t>
  </si>
  <si>
    <t>Acuerdo del Consejo Superior No.006 de 2002 , 
 Ley 734 de 2002,  Ley 1437 de 2011, Ley 
1564 de 2014</t>
  </si>
  <si>
    <t>Acuerdo del Consejo Superior No.006 de 2002 , 
 Ley 734 de 2002,  Ley 1437 de 2011, Ley 
1564 de 2015</t>
  </si>
  <si>
    <t>Nombre o titulo de la categoria de información 
TIPOS DOCUMENTALES</t>
  </si>
  <si>
    <t xml:space="preserve">Acuerdo del Consejo Superior No.  002 del 18 de febrero del 2000 </t>
  </si>
  <si>
    <t>Acuerdo del Consejo Superior No.  002 del 18 de febrero del 2001</t>
  </si>
  <si>
    <t>Acuerdo del Consejo Superior No.  002 del 18 de febrero del 2002</t>
  </si>
  <si>
    <t>Acuerdo del Consejo Superior No.  002 del 18 de febrero del 2003</t>
  </si>
  <si>
    <t>Acuerdo del Consejo Superior No.  011 del año 2014 
RES 0141-2014</t>
  </si>
  <si>
    <t>Acuerdo del Consejo Superior No.  011 del año 2014 
RES 0141-2015</t>
  </si>
  <si>
    <t>Acuerdo del Consejo Superior No.  011 del año 2014 
RES 0141-2016</t>
  </si>
  <si>
    <t>Decreto  No. 12 79 de 2002 
Acuerdo del Consejo de Superior No.  012 del 28 de agosto de 2009</t>
  </si>
  <si>
    <t>Acuerdo del Consejo Superior No. 001 del 24 de febrero de 2014
Acuerdo del Consejo Superior No.  002 de abril 19 del año 2013</t>
  </si>
  <si>
    <t>Acuerdo del Consejo Superior No. 001 del 24 de febrero de 2014
Acuerdo del Consejo Superior No.  002 de abril 19 del año 2014</t>
  </si>
  <si>
    <t>Acuerdo del Consejo Superior No. 001 del 24 de febrero de 2014
Acuerdo del Consejo Superior No.  002 de abril 19 del año 2015</t>
  </si>
  <si>
    <t>Acuerdo del Consejo Superior No. 001 del 24 de febrero de 2014
Acuerdo del Consejo Superior No.  002 de abril 19 del año 2016</t>
  </si>
  <si>
    <t>Acuerdo del Consejo Superior No. 001 del 24 de febrero de 2014
Acuerdo del Consejo Superior No.  002 de abril 19 del año 2017</t>
  </si>
  <si>
    <t>Listado de todas las series y susbseries documentales con su correspondiente codificación.</t>
  </si>
  <si>
    <t>Informes resultado de las visitas realizadas a los macroprocesos y que contiene un diagnóstico del estado actual de la oficina en términos de gestión , manejo de normas y procedimientos.</t>
  </si>
  <si>
    <t>Profesionales OCI</t>
  </si>
  <si>
    <t>Según el PGA</t>
  </si>
  <si>
    <t>NO Se actualiza</t>
  </si>
  <si>
    <t>Función Pública - Ley 97 de 2003</t>
  </si>
  <si>
    <t>No</t>
  </si>
  <si>
    <t>Contrato de Suscripción</t>
  </si>
  <si>
    <t xml:space="preserve">Resultados de convocatoriao </t>
  </si>
  <si>
    <t xml:space="preserve">Recursos de apelacion </t>
  </si>
  <si>
    <t>CONTRATOS</t>
  </si>
  <si>
    <t>PLANEACIÓN FISICA</t>
  </si>
  <si>
    <t>Centro de Extensión de Ingeniería</t>
  </si>
  <si>
    <t>Acuerdo 002 de abril 19 de 2013 "Políticas de Extensión de la Universidad del Quindio</t>
  </si>
  <si>
    <t>GACETAS</t>
  </si>
  <si>
    <t>N.A</t>
  </si>
  <si>
    <t>Verificación del cumplimiento de los planes de mejoramiento que se firman para mejoramiento de la Institución o por orden de las contralorías. Y medición del impacto.</t>
  </si>
  <si>
    <t>OCI</t>
  </si>
  <si>
    <t>Ley 87 de 1993 - Función Pública - Constitución Política.</t>
  </si>
  <si>
    <t>reserva</t>
  </si>
  <si>
    <t>Evidencias de Acciones Correctivas</t>
  </si>
  <si>
    <t>verificación del cumplimiento de los parámetros definidos para la medición del Control Interno contable por la Contaduría General de la Nación.</t>
  </si>
  <si>
    <t>Ley 87 de 1993 -Resolución 357 de 2008 de la Contaduría General de la Nación.</t>
  </si>
  <si>
    <t>Verificación cumplimiento de metas periódicas establecidas en el plan de Desarrollo Insituticonal</t>
  </si>
  <si>
    <t>Ley 87 de 1993 - MECI - Función Pública</t>
  </si>
  <si>
    <t>NO</t>
  </si>
  <si>
    <t>Informe de seguimiento</t>
  </si>
  <si>
    <t>Actividades tendiente a fortalecer la cultura de autocontrol en aras de promover la pertenencia y con ello la minimización de errores y el incremento de la creatividad de los funcionarios.</t>
  </si>
  <si>
    <t>Herramientas Tecnicas y de Auditoria</t>
  </si>
  <si>
    <t>Seguimientos sobre el cumplimiento de las normas gubernamentales que aplican a la Universidad del Quindío y cuyo producto debe ser un informe.</t>
  </si>
  <si>
    <t>word/excel</t>
  </si>
  <si>
    <t>Constitución Política de 1991 - Ley 489 de 1998  -  Ley 1474 2011 Estatuto anticorrupción - Código de Buen Gobierno Nivel Nacional - Código de Buen Gobierno Universidad del Quindío (Resolución 1205 del 11 de diciembre de 2009) - Plan de Desarrollo Universidad del Quindío - Plan Anticorrupción Universidad del Quindío</t>
  </si>
  <si>
    <t xml:space="preserve">Plan de trabajo para cada año que por función pública </t>
  </si>
  <si>
    <t>word / excel</t>
  </si>
  <si>
    <t>Función Pública - Ley 87 de 1993</t>
  </si>
  <si>
    <t>Acciones que establecen los dueños de los macroprocesos para mejorar los procesos. Producto de un diagnóstico o auditoría.</t>
  </si>
  <si>
    <t xml:space="preserve">Ley 87 de 1993 - Función Pública </t>
  </si>
  <si>
    <t>no</t>
  </si>
  <si>
    <t>Documento mediante el cual, se estructura la presentación del respectivo informe.</t>
  </si>
  <si>
    <t>Ejecuciones Presupuestales</t>
  </si>
  <si>
    <t xml:space="preserve">Informe del área
</t>
  </si>
  <si>
    <t>PLANEACION FISICA</t>
  </si>
  <si>
    <t>Expedición de paz y salvo para liquidación del proyecto</t>
  </si>
  <si>
    <t xml:space="preserve"> Documento mediante el cual se realiza seguimiento a la correspondencia interna y externa de la institucioon que no se encuentra realizada bajo los parametros institucionales</t>
  </si>
  <si>
    <t xml:space="preserve"> Documento mediante el cual se realiza seguimiento a la correspondencia  externa  enviada  de la institucioon</t>
  </si>
  <si>
    <t>Estudios y Analisis</t>
  </si>
  <si>
    <t>son las consultorias ue se realizan para los proyectos de infraestructura</t>
  </si>
  <si>
    <t>Diseño</t>
  </si>
  <si>
    <t>según proyectos de infraestructura</t>
  </si>
  <si>
    <t>Norma sismoresistente NSR-10
Norma Retie 
Norma Retilap</t>
  </si>
  <si>
    <t>Representación grafica de un elemento a escala</t>
  </si>
  <si>
    <t>Autocad - PDF - Civil
Papel</t>
  </si>
  <si>
    <t>Presupuestos</t>
  </si>
  <si>
    <t>Son los requerimientos  realizados por la comunidad Universitaria</t>
  </si>
  <si>
    <t>Es el costo estimado de la ejecución de las adecuaciones físicas</t>
  </si>
  <si>
    <t>Estudios y Diseños</t>
  </si>
  <si>
    <t>Es el costo estimado de la ejecución de las nuevas construcciones</t>
  </si>
  <si>
    <t>Evidencia de las reuniones que se realizan en el área de planeación fisica</t>
  </si>
  <si>
    <t>SIG - Gestión Ambiental</t>
  </si>
  <si>
    <t>Certificaciones</t>
  </si>
  <si>
    <t>Informes y estudios</t>
  </si>
  <si>
    <t>Documentos oficiales enviados y recibidos  por la dependencia.</t>
  </si>
  <si>
    <t>Certificados de dispocsición final de residuos peligrosos, de confimación de reporte de información, venta de material reciclado y otros</t>
  </si>
  <si>
    <t>son las consultorias que se realizan para los proyectos de infraestructura</t>
  </si>
  <si>
    <t>Resultados de las consultorias para proyectos de gestión ambiental.</t>
  </si>
  <si>
    <t>Decreto 1299 de 2008</t>
  </si>
  <si>
    <t>Decreto 4741 de 2005
Resolución 222 de 2011
Resolución 631 del 2015</t>
  </si>
  <si>
    <t>Resolución 631 del 2015
Resolución 222 de 2011</t>
  </si>
  <si>
    <t>Pagare</t>
  </si>
  <si>
    <t>Documento a través del cual se garantiza el cumplimiento de lo pactado por parte del docente y el cual se incluye en el correspondiente expediente debidamente autenticado</t>
  </si>
  <si>
    <t>Acuerdo del Consejo Superior 005 de 2005
Acuerdo del Consejo Superior  016 de 2015
Acuerdo del Consejo Académico 014 de 2016</t>
  </si>
  <si>
    <t>www.uniquindio.edu.co/asuntos_disciplinarios/documentos.php?id=1847</t>
  </si>
  <si>
    <t>Asuntos Disciplinarios</t>
  </si>
  <si>
    <t xml:space="preserve">Asuntos Disciplinarios </t>
  </si>
  <si>
    <t xml:space="preserve">Registro de Asistencia </t>
  </si>
  <si>
    <t>Documento orientado a la socialización con los estudiantes, sobre el Estatuto Estudiantil y el régimen disciplinario aplicable frente alas conduictas que estos puedan desplegar al interior de la Institución y/o al momento de estar ejecutando actividades propias de labores académicas.</t>
  </si>
  <si>
    <t>Planilla de asistencia a las capacitaciones efectuadas en los procesos de inducción a los estudiantes al iniciar cada semestre académico.</t>
  </si>
  <si>
    <t>Oficina Asuntos Disciplinarios</t>
  </si>
  <si>
    <t xml:space="preserve">Ley 734 de 2002, Estatuto General Universidad del Quindío.  Acuerdo 005  de 2005. Título III.  Principios, Políticas y Objetivos de la Universidad del Quindío.
Resolución de Rectoría No.438 de 2007
</t>
  </si>
  <si>
    <t>Acuerdo del Consejo Superior No. 066 de 2000</t>
  </si>
  <si>
    <t>Planilla de asistencia a las capacitaciones efectuadas en los procesos de inducción a los docentes de la Universidad.</t>
  </si>
  <si>
    <t>Documento orientado a la socialización con los docentes, sobre el Estatuto Docente y el régimen disciplinario aplicable frente alas conductas que estos puedan desplegar al interior de la Institución y/o al momento de estar ejecutando actividades propias de labores.</t>
  </si>
  <si>
    <t xml:space="preserve">Constitución Política.  
Ley 734 de 2002. 
Ley 30 de 1992.
Estatuto General Universidad del Quindío.
Estatuto Docente Universidad del Quindío.
</t>
  </si>
  <si>
    <t>Documento orientado a la socialización con los servidores públicos y nuevos funcionarios del régimen disciplinario aplicable frente alas conduictas que estos puedan desplegar al interior de la Institución y/o al momento de estar ejecutando actividades propias de su cargo.</t>
  </si>
  <si>
    <t>Gestión Humana</t>
  </si>
  <si>
    <t>Asuntos Disciplinarios
Gestión Humana</t>
  </si>
  <si>
    <t>Acuerdos del Consejo Superior Nos.005 de 2005 y 20 de 2016</t>
  </si>
  <si>
    <t xml:space="preserve">Registro Academusoft
</t>
  </si>
  <si>
    <t>EN DESARROLLO</t>
  </si>
  <si>
    <t>Documento mediante el cual se convoca a los integrantes de la Comisión Personal Administrativo, para tomar desiciones propias de su competencia</t>
  </si>
  <si>
    <t>Documentos  enviados por personal admininistrativo de la institución</t>
  </si>
  <si>
    <t>pdf</t>
  </si>
  <si>
    <t>Documento mediante el cual se convoca a los integrantes de Comité Convivencia Laboral, para tomar desiciones propias de su competencia</t>
  </si>
  <si>
    <t>Documento oficial DONDE SE REALIZA CITACIÓN CON LOS MIEMBROS DEL COMITÉ</t>
  </si>
  <si>
    <t>Documento de carácter oficial donde se plasman los debates, la votación y la decisión que adopteEL COMITE DE CONVIVIENCIA LABORAL en los asuntos que sean de su competencia o en los relacionados con las funciones a su cargo, son aspectos que deberán estar rigurosamente plasmados en las Actas de Reunión que elabore el Secretario del comité actas que en todo caso deberán estar suscritas por todos los miembros del organismo colegido.</t>
  </si>
  <si>
    <t>Documento donde se relacionan las novedades del personal administrativo y que es enviado a las entidades como Comfenalco, EPS, ARP entre otros.</t>
  </si>
  <si>
    <t>Documento oficial donde se responde a los requerimiento solicitados por las diferentes entes.</t>
  </si>
  <si>
    <t>PROCESOS DISCIPLINARIOS</t>
  </si>
  <si>
    <t>Mecanismo que impulsa el accionar disciplinario.  Esta herramienta es instituida a favor de los ciudadanos para denunciar las irregularidades presentadas.  Mediante la presentación de una denuncia verbal o escrita por parte de un ciudadano contra servidor público (profesores, empleados administrativos o estudiantes) de una irregularidad en la que se incurre para que se inicie la investigación y se aplique los correctivos necesarios.   Con la presentación de la queja de determina el mérito y si es del caso iniciar o no indagaciones o investigaciones que se consideren pertinentes.</t>
  </si>
  <si>
    <t xml:space="preserve">
Word
</t>
  </si>
  <si>
    <t>PERMANENTE</t>
  </si>
  <si>
    <t xml:space="preserve">Disposición de la Oficina de Asuntos Disciplinarios, tiene por objeto verificar la ocurrencia de la conducta, determinar si es constitutiva de la falta disciplinaria o si se ha actuado al amparo de una causal de exclusión de la responsabilidad.
 </t>
  </si>
  <si>
    <t>Acto material de comunicación, por medio del cual se pone en conocimiento de los sujetos procesales las decisiones que se profieran dentro del Proceso Disciplinario, a fin de garantizar los principios del debido proceso, de publicidad de los actos, el de Contradicción, el de defensa e impugnación de las decisiones que en el proceso se tomen, para el disciplinado y otros intervinientes puedan conocer las decisiones.</t>
  </si>
  <si>
    <t xml:space="preserve">Derecho de los sujetos procesales de obtener copias de la actuación, salvo las que por mandato constitucional o legal tengan el carácter de reservado (art 90. #4, art 92 # 7 Ley 734 de 2002)
 </t>
  </si>
  <si>
    <t>Delegación de carácter temporal, por medio de la cual se encomienda a una autoridad administrativa o jurídica distinta a la que lleva el proceso, para que efectúe ciertas actuaciones que deben realizarse en pro del proceso y que no puedan realizarse en la sede de la Oficina de Control Asuntos Disciplinarios ante el cual se ventila éste. (artículo 133 Ley 734 de 2002).</t>
  </si>
  <si>
    <t>Diligencia donde quien formula la queja, la   amplia y revalida su queja bajo la gravedad de juramento una de las finalidades es que el denunciante, explique, aclare, adicione o modifique su dicho inicial, para con argumentos sólidos entrar a  estudiar los hechos a los que se circunscribe la queja.</t>
  </si>
  <si>
    <t>Resolución de la Oficina de Asuntos Disciplinarios que en cumplimiento  del derecho de defensa material del investigado y para cumplir con el mando constitucional al debido proceso disciplinario, se nombra defensor de Oficio.   (Constitución Política de Colombia artículo 29, Ley 742 de 2002 artículo 17.</t>
  </si>
  <si>
    <t xml:space="preserve">Documento analítico respecto al material probatorio allegado al proceso, donde se consigna el resultado de la
investigación  donde se sugiere la determinación a tomar en el caso específico por el funcionario competente."
 </t>
  </si>
  <si>
    <t xml:space="preserve">Decisión mediante la cual se pone fin a una indagación preliminarpor encontrarse plenamente demostrado que el hecho investigado no existió, que la conducta no constituye falta disciplinaria, que el investigado no la cometió, que existe causal de exoneración de responsabilidad, que la actuación no se puede iniciar o proseguir, por causales propias de la ley.
</t>
  </si>
  <si>
    <t xml:space="preserve">Decisión mediante la cual se pone fin a una a una investigación disciplinaria por encontrarse plenamente demostrado que el hecho investigado no existió, que la conducta no constituye falta disciplinaria, que el investigado no la cometió, que existe causal de exoneración de responsabilidad, que la actuación no se puede iniciar o proseguir, por causales propias de la ley.
</t>
  </si>
  <si>
    <t>Decisión mediante la cual se da inicio a la  a la investigación disciplinaria.</t>
  </si>
  <si>
    <t xml:space="preserve">Acto material de comunicación, por medio del cual se pone en conocimiento de los sujetos procesales las decisiones que se profieran dentro del Proceso Disciplinario, a fin de garantizar los principios del debido proceso, de publicidad de los actos, el de Contradicción, el de defensa e impugnación de las decisiones que en el proceso se tomen, para el disciplinado y otros intervinientes puedan conocer las decisiones.
</t>
  </si>
  <si>
    <t>Decisión que   sirve para dar certeza acerca de la verdad de una proposición. Son válidos todos los medio probatorios señalados por la Ley (documentos, indicios, peritazgos, testimonios, visitas especiales, entre otros).</t>
  </si>
  <si>
    <t>Decisión que toma  cuando se ha recaudado las sufiencientes pruebas que permitan la formulación de cargos, o vencido el término de la investigación.</t>
  </si>
  <si>
    <t>Acto material de comunicación, por medio del cual se pone en conocimiento de los sujetos procesales las decisiones proferidaddentro del Proceso Disciplinario, a fin de garantizar los principios del debido proceso, de publicidad de los actos, el de Contradicción, el de defensa e impugnación de las decisiones que en el proceso se tomen, para el disciplinado y otros intervinientes puedan conocer las decisiones.</t>
  </si>
  <si>
    <t xml:space="preserve">Solicitud elevada por las partes procesales, contra la decisión proferida </t>
  </si>
  <si>
    <t>Decisión sobre la solicitud elevada de los sujetos procesales contra el Auto de Cierre de Investigación</t>
  </si>
  <si>
    <t>Decisión que sirve para requerir del servidor público encartado que de las explicaciones que considere pertinentes, respecto del desconocimiento o vulneración de sus deberes funcionales, a través de una determinada conducta, por acción, omisión o extralimitación, incumplimiento de  deberes o prohibiciones.</t>
  </si>
  <si>
    <t>Documento respecto del cual el encartadoda explicaciones respecto a los cargos imputados, desvirtuando los cargos formulados.</t>
  </si>
  <si>
    <t>Decisión sobre solicitud elevada por el encartada.</t>
  </si>
  <si>
    <t>Manifestación del sujeto procesal,  procede Recurso de apelación procede contra las decisiones: que niega la práctica de pruebas solicitadas en los descargos, la decisión de archivo y el fallo de primera instancia.
En el efecto suspensivo se concederá la apelación de la decisión de archivo, del
fallo de primera instancia y de la decisión que niega totalmente la práctica de
pruebas, cuando no se han decretado de oficio, caso en el cual se concederá en el
efecto diferido; en el devolutivo, cuando la negativa es parcial.</t>
  </si>
  <si>
    <t>Determinación del despacho con respecto al recurso presentado.</t>
  </si>
  <si>
    <t>Cualquier medio que acredite la certeza de un hecho y constituye presupuesto esencial de una decisión disciplinaria. En materia disciplinaria son medios de prueba la confesión, el testimonio, la peritación, la inspección o visita especial y los documentos, practicados conforme a las normas del Código de Procedimiento Penal. (Arts. 128, 129 y 130 del C. D. U.)</t>
  </si>
  <si>
    <t>Determinación que informa a  los sujetos procesales que se manifiesten  el analisis de las piezas procesales antes del fallo de primera instancia.</t>
  </si>
  <si>
    <t>Documento escrito el cual contiene auto de trámite, el cual indica que el funcionario instructor o investigador, hace entrega al funcionario competente para proferir fallo en primera instancia.</t>
  </si>
  <si>
    <t xml:space="preserve">Determinación que son un remedio procesal contra las actuaciones judiciales o disciplinarias, realizadas por funcionarios que carezcan de competencia, con violación al derecho de defensa o de las formalidades establecidas para su desarrollo, que tiene como consecuencia rehacer la actuación a partir de la que se declara nula. 
</t>
  </si>
  <si>
    <t>Determinación que se adopta una vez se ha perfeccionado la investigación, decide de fondo sobre la responsabilidad, por tanto, puede ser sancionatorio o absolutorio contra este fallo procede recurso de apelación y la segunda instancia tiene los límites
propios del derecho sancionatorio, además puede ser revocado</t>
  </si>
  <si>
    <t>Determinación resolviendo los recursos interpuestos.</t>
  </si>
  <si>
    <t>Decisión que emite el operador disciplinario para definir de fondo el recurso interpuesto.</t>
  </si>
  <si>
    <t>Decisión del operador disciplinario que decide recurso interpuesto.</t>
  </si>
  <si>
    <t>Documento donde se le informa al superior jerárquico que diligencias se han surtido en el proceso concluido el informe secretarial, el superior jerárquico podrá disponer la siguiente etapa procesal.</t>
  </si>
  <si>
    <t>Determinación que se adopta una vez se ha perfeccionado la investigación, decide de fondo sobre la responsabilidad, por tanto, puede ser sancionatorio o absolutorio contra este fallo procede recurso de apelación.</t>
  </si>
  <si>
    <t>Acto administrativo que procede de oficio o a petición de parte contra los fallos sancionarios que son revocables sólo cuando infrinjan manifiestamente las normas constitucionales, legales o reglamentarias en
que deben fundarse. Igualmente cuando con ellos se vulneren o amenacen manifiestamente los derechos fundamentales.</t>
  </si>
  <si>
    <t xml:space="preserve">Decisión  mediante el cual la administración procede a ordenar la separación de unos documentos de un expediente, sea para formar parte de uno o más expediente o una o más carpetas dentro de un mismo expediente.  </t>
  </si>
  <si>
    <t xml:space="preserve">Contestación </t>
  </si>
  <si>
    <t>Fallos de Instancia</t>
  </si>
  <si>
    <t>Impuganaciones</t>
  </si>
  <si>
    <t>Procesos Judiciales - Acciones de Lesividad</t>
  </si>
  <si>
    <t xml:space="preserve"> Documento mediante el cual se registra la solciitud de documentos a buscar en el área de gestión documental.</t>
  </si>
  <si>
    <t xml:space="preserve">Oficina Asesora Jurídica
Área de Compras y Suministros
Portal Institucional </t>
  </si>
  <si>
    <t xml:space="preserve">Documento que relaciona la correspondencia entregada a cada una de las dependencias  </t>
  </si>
  <si>
    <t xml:space="preserve">Documento que relaciona la correspondencia entregada por ventanilla con su respectiva firma de recibido </t>
  </si>
  <si>
    <t>Secretaria General 
http://www.uniquindio.edu.co/secretaria_general/documentos.php?id=1000</t>
  </si>
  <si>
    <t>Secretaria General 
http://www.uniquindio.edu.co/secretaria_general/documentos.php?id=1001</t>
  </si>
  <si>
    <t>Recursos que interponen los interesados, respecto de los resultados publicados  en el recurso de reposición.</t>
  </si>
  <si>
    <t>Requerimiento de los programas académicos para acompñamiento en las diferentes elecciones internas.</t>
  </si>
  <si>
    <t xml:space="preserve">Secretaria General 
</t>
  </si>
  <si>
    <t>Respuestas a los diversos recursos interpuestos  por todos los participantes y terceros.</t>
  </si>
  <si>
    <t>Recopilación de la norma y los actos administrativos que se dan al interior de la institución</t>
  </si>
  <si>
    <t xml:space="preserve">Documento  que se presenta cuando el funcionario administrativo y /o docente se retira definitivamente de la institución </t>
  </si>
  <si>
    <t>Documento  que soporta la aceptación y/o visto bueno por parte del señor Rector</t>
  </si>
  <si>
    <t>Estatuto Administrativo No. 011 de 2013, Código Sustantivo del Trabajo</t>
  </si>
  <si>
    <t xml:space="preserve">Acto administrativo mediante el cual se aprueba y/o autoriza solicitud dada por el señor Rector, previa recomendación del Consejo Curricular </t>
  </si>
  <si>
    <t>Acto administrativo mediante el cual se aprueba y/o autoriza solicitud realizada al señor Rector</t>
  </si>
  <si>
    <t xml:space="preserve">Gestión Documental
Secretaria General </t>
  </si>
  <si>
    <t xml:space="preserve">
Secretaria General </t>
  </si>
  <si>
    <t>FACULTADES</t>
  </si>
  <si>
    <t>Oficina Planeación y Desarrollo</t>
  </si>
  <si>
    <t>Estatuto General No. 005 de 2005
Constitución Política de Colombia</t>
  </si>
  <si>
    <t>Estatuto General No. 005 de 2005
Constitución Política de Colombia
Acuerdo del consejo superior 032 de julio 28 de 2016</t>
  </si>
  <si>
    <t>Seven</t>
  </si>
  <si>
    <t>area financiera</t>
  </si>
  <si>
    <t>manual de presupuesto</t>
  </si>
  <si>
    <t>El registro presupuestal es la operación mediante la cual se perfecciona el compromiso, garantizando que los recursos comprometidos no sean desviados a ningún otro fin.</t>
  </si>
  <si>
    <t>informe mensual reesumido del giro presupuestal donde se verifican las apropiaciones, compromisos obligaciones y pagos</t>
  </si>
  <si>
    <t>Academusoft</t>
  </si>
  <si>
    <t>Admisiones y registros</t>
  </si>
  <si>
    <t xml:space="preserve">Listado de programación donde se realizan emisiones de  cuñas radiiales parte de entidades externas </t>
  </si>
  <si>
    <t>Emisora UFM estereo</t>
  </si>
  <si>
    <t>Decreto  de 1021 de 1999 de MINTIC</t>
  </si>
  <si>
    <t>Listado donde se  registran los  diferentes programas que se realizan en la emisora de manera externa.</t>
  </si>
  <si>
    <t>Listado donde  se registran los diferentes programas realizados a traves de convenios externos</t>
  </si>
  <si>
    <t>Listado donde se  registran los  diferentes programas que se realizan en la emisora</t>
  </si>
  <si>
    <t>Listado de descuentos y exoneraciones aplicados en matriculas</t>
  </si>
  <si>
    <t>Excel/PDF</t>
  </si>
  <si>
    <t xml:space="preserve">Estatuto estudiantil 
Acuerdos del Consejo Superior 041 del año 2000 - Resolucion 517 del año 2013 - Acuerdo 026 del año 2000
Acuerdo 017 consejo superior del año 1999
Acuerdo 04 de febrtero 04 de 2001
Ley de Sufragantes del año 1997
</t>
  </si>
  <si>
    <t>Decreto 111 de 1993 Manual de prespuesto</t>
  </si>
  <si>
    <t>Correo electronico con el cual se convoca a los integrantes del comité, para tomar desiciones propias de su competencia</t>
  </si>
  <si>
    <t>Documento de carácter oficial donde se plasman los debates, la votación y la decisión que adopte el comité en los asuntos que sean de su competencia</t>
  </si>
  <si>
    <t>papel/word</t>
  </si>
  <si>
    <t>papel/pdf/intraweb</t>
  </si>
  <si>
    <t>Vicerrectoria de investigaciones</t>
  </si>
  <si>
    <t>Convenios Ciencia y Tecnología</t>
  </si>
  <si>
    <t>Convenios Jóvenes Investigadores</t>
  </si>
  <si>
    <t>Convocatorias</t>
  </si>
  <si>
    <t>Actas de Inicio y Liquidación</t>
  </si>
  <si>
    <t>Documento legal donde se especifican las obligaciones y derechos que tienen los interesados.</t>
  </si>
  <si>
    <t>Es el documento que expide la URII para informar los interesados sobre requisitos para participar en  la convocatoria.</t>
  </si>
  <si>
    <t>Es el documento que expide  para informar a los interesados sobre requisitos para participar en  la convocatoria.</t>
  </si>
  <si>
    <t>Formato institucional para legalizar la cconvocatoria</t>
  </si>
  <si>
    <t>Seguro de cumplimiento para el proyecto</t>
  </si>
  <si>
    <t>papel/PDF</t>
  </si>
  <si>
    <t>Documento oficial con el cual se realizan requerimientos sobre los proyectos</t>
  </si>
  <si>
    <t>Documento oficial con el cual se informa el estado  parcial o final del proyecto</t>
  </si>
  <si>
    <t>Vicerrectoria de Investigaciones</t>
  </si>
  <si>
    <t>Formular el Programa de Bienestar Social e Incentivos para los administrativos, con el propósito de crear, mantener y mejorar las condiciones que favorezcan su desarrollo integral, el mejoramiento de su nivel de vida y el de su familia; así mismo elevando los niveles de satisfacción, eficacia, eficiencia, efectividad e identificación del empleado con el servicio que presta a la comunidad.</t>
  </si>
  <si>
    <t>De acuerdo al plan anual</t>
  </si>
  <si>
    <t>ley 909 de 2004</t>
  </si>
  <si>
    <t>Formato que se diligencia por parte de los administrativos y docente con visto bueno de los jefes inmediatos para tramites personales o calamidades domesticas, este permite acceder a permisos remunerados</t>
  </si>
  <si>
    <t>Area Gestion Humana</t>
  </si>
  <si>
    <t>Ley 724 de 2002. Código Disciplinario Único.
2. Decreto Ley 2400 de 1968.
3. Decreto 1950 de 1973.
4. Decreto ley 3074 de 1968</t>
  </si>
  <si>
    <t>El rector, de acuerdo a lo contemplado en el Estatuto General, informa periódicamente al Consejo Superior sobre aspectos de gestión, financieros, presupuestales, propuestas y proyectos.</t>
  </si>
  <si>
    <t>RectorIA</t>
  </si>
  <si>
    <t>CONTROL INTERNO</t>
  </si>
  <si>
    <t>Generqar la información para contribuir a  resultados de la evolución trimestral y anual de la balanza de pagos del país.</t>
  </si>
  <si>
    <t xml:space="preserve">Relación de aspirantes inscritos en línea a los programas que oferta la universidad en sus diferentes metodologías (presencial, distancia y virtual). LISTA DE ADMITIDOS:  Relación de admitidos por puntaje a través de sesión del Consejo Académico con base en los criterios de selección   (pruebas saber 11) y cupos contemplados para cada programa.
</t>
  </si>
  <si>
    <t>Lista de inscritos y admitidos</t>
  </si>
  <si>
    <t>Calendario Academico año vigente</t>
  </si>
  <si>
    <t>Portal Universidad del Quindio http://www.uniquindio.edu.co/admisiones_registro/publicaciones/inscripciones_p_pub</t>
  </si>
  <si>
    <t>Evaluación realizada en linea en la plataforma ship</t>
  </si>
  <si>
    <t>Actividades realizadas durante la vigencia relacionadas al fomento de la cultura del control de la Universidad, entregable al Comité de Control Interno.</t>
  </si>
  <si>
    <t>Correo electronico con el cual se convoca a los integrantes del comité, especificando el orden del día de la sesión</t>
  </si>
  <si>
    <t>Word / Papel</t>
  </si>
  <si>
    <t>Word/Papel</t>
  </si>
  <si>
    <t xml:space="preserve">Son reservados debido a que la normatividad vigente Unesco y normatividad del comité decreta que son autonomos </t>
  </si>
  <si>
    <t>Documento oficial donde se da respuesta a los interesados el estado de su solicitud</t>
  </si>
  <si>
    <t>Transferencias Primarias</t>
  </si>
  <si>
    <t>Todas las Dependencias</t>
  </si>
  <si>
    <t xml:space="preserve">Acuerdo C.S. No. 005 del  28 de febrero de 2005 Acuerdo C.S No.011 del 19 de agosto  2010 Estatuto Electoral
Rectoría 1844 del 27 de mayo de 2016. 
</t>
  </si>
  <si>
    <t>AUTOEVALUACION CON FINES DE ACREDITACIÓN</t>
  </si>
  <si>
    <t>Decreto No. 4110 de 2004. Por el cual se reglamenta la Ley 872 de 2003 y se adopta la Norma Técnica de Calidad en la Gestión Pública.
Lineamientios de acreditación del CNA</t>
  </si>
  <si>
    <t>Presenta  las  acciones correctivas, preventivas y de mejora de los macroprocesos a partir de las diferentes fuentes en el periodo de un año,   además de incluir las conclusiones y acciones de mejora al control de este requisito.</t>
  </si>
  <si>
    <t>lineamientos de acreditación - CNA</t>
  </si>
  <si>
    <t>Archivo de Gestión
Área Bienestar Institucional</t>
  </si>
  <si>
    <t>Profesional Especializado Área Bienestar Institucional</t>
  </si>
  <si>
    <t xml:space="preserve">Acuerdos del Consejo Superior No. 005 del 28 de febrero  2005, No. 020 del 18 de diciembre de 2015 y No. 017 del 3 de septiembre de 2007  </t>
  </si>
  <si>
    <t>Documento  que contiene el desarrollo de la reunion del Comité.</t>
  </si>
  <si>
    <t>Secretaria Ejecutiva Área Bienestar Institucional</t>
  </si>
  <si>
    <t>Documentos que se presentan para el desarrollo  del comité.</t>
  </si>
  <si>
    <t>asistente o integrante del comité</t>
  </si>
  <si>
    <t xml:space="preserve">PeticIonarios en General </t>
  </si>
  <si>
    <t xml:space="preserve">Los diversos peticionarios </t>
  </si>
  <si>
    <t xml:space="preserve">Ley 1437 de 2011 "CPACA", LEY 1755 DE 2015 "Reglamenta el Derecho de Petición", Acuerdos C.S. 005 de 2005, 20 de 2015, Resoluciones R.1366 de 2016 y 1844 de 2016. </t>
  </si>
  <si>
    <t xml:space="preserve">Mienbros del Comité de Bienestar </t>
  </si>
  <si>
    <t xml:space="preserve">Miembros del Comité de Bienestar Profesional Especializado Área Bienestar Institucional. </t>
  </si>
  <si>
    <t>Actas Comité Institucional de Planeación</t>
  </si>
  <si>
    <t>COMITÉ  INSTITUCIONAL DE PLANEACIÓN</t>
  </si>
  <si>
    <t xml:space="preserve"> Decreto 1080 de 2015, Decreto Único Reglamentario del Sector Cultura</t>
  </si>
  <si>
    <t>Acuerdo Consejo Superior No. 005 de 2005 y 20 de 2015- Resolución de rectoria 058 de 2013 y 1225 de 2015</t>
  </si>
  <si>
    <t>una vez al mes</t>
  </si>
  <si>
    <t>Acuerdos del C.S No. 005 de 2005, 20 de 2015 y Resoluciones de Rectoría 1227 del 16 de diciembre de 2009</t>
  </si>
  <si>
    <t>Miembros del Comité de Universidad Saludable</t>
  </si>
  <si>
    <t xml:space="preserve">Es un apoyo a traves de convenios suscritos entre la Universidad y otras instituciones para subsidiar a los estudiantes que requieren el servicio de almuerzo. </t>
  </si>
  <si>
    <t>CONVENIO 1346 16 DE Marzo DE 2017</t>
  </si>
  <si>
    <t>Acuerdos del Consejo Superior No. 005  de 2005,  20 de 2015 y 051 de 2017
Resolución de rectoria No. 1844 de 2016</t>
  </si>
  <si>
    <t xml:space="preserve">Acuerdos del Consejo Superior No. 066 de 2000, 005  de 2005,  20 de 2015 y 051 de 2017
Resolución de rectoria No. 1844 de 2016, </t>
  </si>
  <si>
    <t>Decreto 351 de 2014</t>
  </si>
  <si>
    <t>Acta de Comité de Ética y  Bioetica 0e Investigaciones
de la Universidad del Quindio</t>
  </si>
  <si>
    <t>Reglamento programas</t>
  </si>
  <si>
    <t>Medios electrónicos/
Físico (formatos)</t>
  </si>
  <si>
    <t>Correo electronico PDF/Papel</t>
  </si>
  <si>
    <t>Excel/Word/
Pdf</t>
  </si>
  <si>
    <t>Medios electrónicos/pdf/word</t>
  </si>
  <si>
    <t>Medios electrónicos/
Papel</t>
  </si>
  <si>
    <t>Papel/Word/Excel/PDF</t>
  </si>
  <si>
    <t>Papel /Word/ PDF</t>
  </si>
  <si>
    <t>Papel/Word/PDF</t>
  </si>
  <si>
    <t>Excel/Word/Pdf/Ppt</t>
  </si>
  <si>
    <t>Correo electrónico/Papel</t>
  </si>
  <si>
    <r>
      <t>Convenios Especificos</t>
    </r>
    <r>
      <rPr>
        <b/>
        <sz val="11"/>
        <rFont val="Arial"/>
        <family val="2"/>
      </rPr>
      <t xml:space="preserve"> </t>
    </r>
  </si>
  <si>
    <t xml:space="preserve">Word/Pdf
</t>
  </si>
  <si>
    <t>Archivos  De Gestión  Facultades</t>
  </si>
  <si>
    <t>Solo Programas Acreditados</t>
  </si>
  <si>
    <t xml:space="preserve">Video MP4 </t>
  </si>
  <si>
    <t>Planilla Asistencia de Tutores</t>
  </si>
  <si>
    <t>Archivo de Gestión</t>
  </si>
  <si>
    <t xml:space="preserve"> Uso del aplicativo SICMQ  el matenimiento del Campus universitario apoyado a diferentes dependencia.(Piscina) </t>
  </si>
  <si>
    <t>http://smuqplaf.uniquindio.edu.co/login</t>
  </si>
  <si>
    <t>Área de Mantenimiento</t>
  </si>
  <si>
    <t xml:space="preserve">•  Ley 603 de 2000.  Ley 1273 de 2009,Ley 1581 de 2012,  
Decreto 943 de 2014.  Por el cual se actualiza el Modelo Estándar de Control Interno (MECI).
• Decreto No. 4110 de 2004. Por el cual se reglamenta la Ley 872 de 2003 y se adopta la Norma Técnica de Calidad en la Gestión Pública.
• Decreto 4485 del 18 de noviembre de 2009. Por medio de la cual se adopta la actualización de la Norma Técnica de Calidad en la Gestión Pública. Acuerdos C.S. 005 de 2005 y 20 de 2015
• Decreto 2482 de 2012. Modelo Integrado de Planeación y Gestión. </t>
  </si>
  <si>
    <t>• Decreto No. 4110 de 2004. Por el cual se reglamenta la Ley 872 de 2003 y se adopta la Norma Técnica de Calidad en la Gestión Pública.
• Decreto 4485 del 18 de noviembre de 2009. Por medio de la cual se adopta la actualización de la Norma Técnica de Calidad en la Gestión Pública.
• Decreto 2482 de 2012. Modelo Integrado de Planeación y Gestión. 
 Acuerdos C.S. 005 de 2005, 20 de 2015.</t>
  </si>
  <si>
    <t>Requisito previo al inicio del proceso de contratación, el cual contendrá el fundamento de conveniencia y oportunidad de realizar la contratación de que se trate. A través de él se determina la viabilidad jurídica, financiera y técnica, la necesidad, conveniencia y oportunidad  de un proyecto determinado y el valor aproximado.</t>
  </si>
  <si>
    <t>Papel / PDF</t>
  </si>
  <si>
    <t>Área de Compras y Suministros/http://blade1.uniquindio.edu.co/uniquindio/contratacion/listarInvitaciones.php y en http://siaobserva.auditoria.gov.co/Login.aspx?redirect=Inicio</t>
  </si>
  <si>
    <t>Diferentes Áreas de la Universidad, según la necesidad</t>
  </si>
  <si>
    <t>Área de Compras y Suministros</t>
  </si>
  <si>
    <t xml:space="preserve">Acuerdo C.S No. 001  del 2014, Acuerdo C.S. 050 de 2017, Acuerdo C.S 005 de 2005, Acuerdo C.S. 20 de 2015, Código Civil, Código de Comercio, Ley 1564 de 2012 , Ley 80 de 1993 y Constitución Política
</t>
  </si>
  <si>
    <t>El Registro Único Tributario, RUT, administrado por la Dirección de Impuestos y Aduanas nacionales, constituye el mecanismo único para identificar, ubicar y clasificar las personas y entidades que tengan la calidad de contribuyentes declarantes del impuesto sobre la renta y no contribuyentes declarantes de ingresos y patrimonio; los responsables del Régimen Común y los pertenecientes al régimen simplificado; los agentes retenedores; los importadores, exportadores y demás usuarios aduaneros, y los demás sujetos de obligaciones administradas por la Dirección de Impuestos y Aduanas nacionales, respecto de los cuales esta requiera su inscripción.</t>
  </si>
  <si>
    <t>DIAN/Contratista</t>
  </si>
  <si>
    <t xml:space="preserve">Acuerdo C.S No. 001  del 2014, Acuerdo C.S. 050 de 2017, Acuerdo C.S 005 de 2005, Acuerdo C.S. 20 de 2015, Código Civil, Código de Comercio, Ley 1564 de 2012 , Ley 80,  Constitución Política y Estatuto Tributario
</t>
  </si>
  <si>
    <t>Estatuto Tributrario (Contratación Internacional)</t>
  </si>
  <si>
    <t>Dar cumplimiento a la normatividad que aplica tratandose de contratación de bienes o servicios en el exterior.</t>
  </si>
  <si>
    <t>Diferentes Áreas de la Universidad, Oficina Jurídica, Área Financiera y Área de Compras y Suministros</t>
  </si>
  <si>
    <t xml:space="preserve">Acuerdo C.S No. 001  del 2014, Acuerdo C.S. 050 de 2017, Acuerdo C.S 005 de 2005, Acuerdo C.S. 20 de 2015, Código Civil, Código de Comercio, Ley 1564 de 2012 , Ley 80 y Constitución Política
</t>
  </si>
  <si>
    <t xml:space="preserve">Comité Evaluador </t>
  </si>
  <si>
    <t>Comité designado por la Alta Dirección</t>
  </si>
  <si>
    <t>Rector</t>
  </si>
  <si>
    <t>Documento que certifica la asistencia de los proponentes, veedores y personas interesadas en cada uno de los procesos licitatorios adelantados por la Universidad y del cual surge la selección del contratista.</t>
  </si>
  <si>
    <t>Papel / PDF/Video</t>
  </si>
  <si>
    <t>Área de Compras y Suministros, Área Audiovisuales</t>
  </si>
  <si>
    <t>Área de Compras y Suministros, Oficina Asesora Jurídica</t>
  </si>
  <si>
    <t xml:space="preserve">Es un contrato entre la Universidad y una o más compañías de seguros donde se indican las diferentes coberturas contratadas para amparar los bienes patrimoniales y las personas (estudiantes, docentes y adminisrativos). Las cuales son contratadas mediante invitación pública y que son exigencias contenidas en los pliegos de condiciones.
</t>
  </si>
  <si>
    <t>Compañía Aseguradora</t>
  </si>
  <si>
    <t xml:space="preserve">Área de Compras y Suministros  </t>
  </si>
  <si>
    <t>Contratistas</t>
  </si>
  <si>
    <t>Interventor o Supervisor</t>
  </si>
  <si>
    <t>Área de Compras y Suministros, Área de Tesorería</t>
  </si>
  <si>
    <t>Dar cumplimiento ala normatividad que aplica tratandose de contratación de bienes o servicios en el exterior.</t>
  </si>
  <si>
    <t>Acuero C.S No. 001  de 2014 Artículo No. 156 parágrafo 2</t>
  </si>
  <si>
    <t>Agilizar procesos contractuales</t>
  </si>
  <si>
    <t>Acuero C.S No. 001  de 2014</t>
  </si>
  <si>
    <t>Cuando el expediente contractual cuenta con Estudios Previos.</t>
  </si>
  <si>
    <t>Área Compras y Suministros y Oficina Asesora Jurídica</t>
  </si>
  <si>
    <t>Acuerdo C.S No. 001 del 2014 Artículo No. 79</t>
  </si>
  <si>
    <t>Acuerdo C.S No. 001 del 2014 Artículo No. 126</t>
  </si>
  <si>
    <t>Ordenes Contractuales que requieren un solo pago.</t>
  </si>
  <si>
    <t>Proponentes</t>
  </si>
  <si>
    <t>Autoevaluacion programas pregrado</t>
  </si>
  <si>
    <t xml:space="preserve">Registros de asistencia </t>
  </si>
  <si>
    <t>ESPAÑOL</t>
  </si>
  <si>
    <t>Papel y excel</t>
  </si>
  <si>
    <t>Proyecto educativo</t>
  </si>
  <si>
    <t>Documento que contiene los lineamientos,
las políticas y los principios que orientan y dirigen el desarrollo del programa</t>
  </si>
  <si>
    <t>Documento que describe la metodologia y resultados del proceso de auto evaluación.</t>
  </si>
  <si>
    <t>Word y PP</t>
  </si>
  <si>
    <t xml:space="preserve">Registro Calificado </t>
  </si>
  <si>
    <t>Es un mecanismo, administrado por el Ministerio de Educación Nacional, para verificar y asegurar las condiciones de calidad en los programas académicos de la educación superior.</t>
  </si>
  <si>
    <t>Pdf</t>
  </si>
  <si>
    <t xml:space="preserve">Tiempo que dure el Registro del programa. </t>
  </si>
  <si>
    <t>Ministerio de Educación Nacional. Resolución 713 del 31 de enero del 2013</t>
  </si>
  <si>
    <t>Boletines</t>
  </si>
  <si>
    <t>Indicadores</t>
  </si>
  <si>
    <t>lineamientos de acreditación programas de pregrado</t>
  </si>
  <si>
    <t>Auto evaluacion de alta calidad</t>
  </si>
  <si>
    <t xml:space="preserve">Documento que contiene la información derivada del proceso de autoevaluación del programa. </t>
  </si>
  <si>
    <t xml:space="preserve">Tiempo que dure la Resolución de autoevaluación. </t>
  </si>
  <si>
    <t xml:space="preserve">Convenios de pasantias </t>
  </si>
  <si>
    <t>Solicitud del estudiante</t>
  </si>
  <si>
    <t>Documento legal donde se especifican las obligaciones y derechos que tienen los interesados</t>
  </si>
  <si>
    <t>Frecuente</t>
  </si>
  <si>
    <t>resolucion 1377 de enero 20 de 2016</t>
  </si>
  <si>
    <t>Carta de Compromiso</t>
  </si>
  <si>
    <t>Fotocopia cedula</t>
  </si>
  <si>
    <t>Memorando</t>
  </si>
  <si>
    <t>Comunicación escrita que se utiliza para transmitir información, orientaciones y pautas entre las dependencias internas y Centros de Atención Tutorial.</t>
  </si>
  <si>
    <t>Registro cámara de comercio</t>
  </si>
  <si>
    <t>Minuta del convenio</t>
  </si>
  <si>
    <t>Documento que contiene la información necesaria para establecer vinculo con una empresa u entidad</t>
  </si>
  <si>
    <t>Formatos de seguimiento pasantía</t>
  </si>
  <si>
    <t>Memoria práctica de la pasantía</t>
  </si>
  <si>
    <t>Convenios de Prácticas Académicas</t>
  </si>
  <si>
    <t>Fisico /Digital</t>
  </si>
  <si>
    <t>Documento donde se especifica que se puede iniciar la practica y finalización de la misma</t>
  </si>
  <si>
    <t>Convocatorias Estudiantes Auxiliares</t>
  </si>
  <si>
    <t>Fotocopia cedula de ciudadania</t>
  </si>
  <si>
    <t xml:space="preserve">Rut </t>
  </si>
  <si>
    <t>El Registro Único Tributario, RUT, administrado por la Dirección de Impuestos y Aduanas Nacionales, constituye el mecanismo único para identificar, ubicar y clasificar las personas y entidades que tengan la calidad de contribuyentes declarantes del impuesto sobre la renta y no contribuyentes declarantes de ingresos y patrimonio; los responsables del Régimen Común y los pertenecientes al régimen simplificado; los agentes retenedores; los importadores, exportadores y demás usuarios aduaneros, y los demás sujetos de obligaciones administradas por la Dirección de Impuestos y Aduanas Nacionales, respecto de los cuales esta requiera su inscripción.</t>
  </si>
  <si>
    <t>Programas Académicos Universidad Del Quindio</t>
  </si>
  <si>
    <t>Programas Académicos Universidad Del Quindio
Oficina Asesora de Asuntos Docentes</t>
  </si>
  <si>
    <t xml:space="preserve">Vicerrectoría Académica
Programas Académicos Universidad del Quindio </t>
  </si>
  <si>
    <t>Programas Académicos Universidad del Quindio</t>
  </si>
  <si>
    <t>Veeduria</t>
  </si>
  <si>
    <t>*INSTITUTO INTERDISCIPLINARIO DE LA CIENCIA
*Centro de Extensión Facultad de ingeniería</t>
  </si>
  <si>
    <t>Area financiera
y contable</t>
  </si>
  <si>
    <t>Word/PDF</t>
  </si>
  <si>
    <t>Word, PDF</t>
  </si>
  <si>
    <t>Acuerdo 002  de abril 19 de 2013  "Políticas de Extensión de la Universidad del Quindío", Acuerdos C.S. 01 de 2014 y 050 de 2017</t>
  </si>
  <si>
    <t>Acuerdo 002  de abril 19 de 2013  "Políticas de Extensión de la Universidad del Quindío", Acuerdo C.S. 032 de 2016</t>
  </si>
  <si>
    <t xml:space="preserve">Escrito mediante el cual se convoca a los miembros del Consejo Académico. </t>
  </si>
  <si>
    <t>Word
Correo Electrónico</t>
  </si>
  <si>
    <t>Word
Excel
PDF
Power Point</t>
  </si>
  <si>
    <t xml:space="preserve">Word
PDF
</t>
  </si>
  <si>
    <t>Word
PDF</t>
  </si>
  <si>
    <t>Acuerdo C.S. 005 de 2005. Acuerdo C.S  No.011 del 19 de agosto de 2010</t>
  </si>
  <si>
    <t>Acuerdo del Consejo Superior No.011 del 19 de agosto de  2010</t>
  </si>
  <si>
    <t>Acuerdo C.S. No.011 del 19 de agosto de 2010, 
Acuerdo C.S. No. 005 del 28 febrero de 2005</t>
  </si>
  <si>
    <t>Acuerdo C.S. No.011 del 19 de agosto de 2010, 
Acuerdo C.S. No. 005 del 28 febrero de 2006</t>
  </si>
  <si>
    <t>Programa que lo solicite</t>
  </si>
  <si>
    <t>Acuerdo C.S. No.011 del 19 de agosto de 2010, 
Acuerdo C.S. No. 005 del 28 febrero de 2007</t>
  </si>
  <si>
    <t>Acuerdo C.S. No.011 del 19 de agosto de 2010, 
Acuerdo C.S. No. 005 del 28 febrero de 2008</t>
  </si>
  <si>
    <t>Ley 1437 de 2011 - CPACA</t>
  </si>
  <si>
    <t>Ley 30 de 1992, Decreto 2772 de 2005, Acuerdo C.S. 
No. 066 de 2000, Resolución de Rectoría No. 1350 de 2015</t>
  </si>
  <si>
    <t>Contiene la información correspondiente al archivo de gestión generado durante cada vigencia.</t>
  </si>
  <si>
    <t>Exel / PDF</t>
  </si>
  <si>
    <t>Archivo de Gestión de la dependencia y Archivo Gestión Documental.</t>
  </si>
  <si>
    <t>Cada Dependencia</t>
  </si>
  <si>
    <t>Oficinas productoras de la Información.</t>
  </si>
  <si>
    <t>Ley 594 de 2000
Resolución de Rectoría No.1844 del 27 de mayo de 2016.</t>
  </si>
  <si>
    <t>Traslado fraccionario de las series y subseries documentales una vez cumplido el plazo de permanencia según la tabla de retención documental.</t>
  </si>
  <si>
    <t>Ley 1437 de 2011, Ley 1755 de 2015 y Resoluciónes de Rectoría Nos.1844  y 1366 de 2016.</t>
  </si>
  <si>
    <t>Notificación</t>
  </si>
  <si>
    <t xml:space="preserve">Acto formal mediante el cual se notifica al interesado el contenido del correspondiente acto administrativo. </t>
  </si>
  <si>
    <t xml:space="preserve">Acto mediante el cual se Legitima o legaliza un documento producido por la Institución con el propósito de  dar fe de que dicho documento es copia del original.
</t>
  </si>
  <si>
    <t xml:space="preserve">Archivo de Gestión Secretaría General </t>
  </si>
  <si>
    <t xml:space="preserve">Secretaría General </t>
  </si>
  <si>
    <t>Secretaría General</t>
  </si>
  <si>
    <t>Resolución de Rectoría No.1350 del 30 de diciembe de 2015, Constitución Política de Colombia.
 Código de Procedimiento Administrativo Ley 1437 de 2011. 
Decreto 019 del 10 de Enero del 2012, reglanentado por el Decreto 1450 de 2012</t>
  </si>
  <si>
    <t>Acto administrativo mediante el cual el Consejo Académico se pronuncia respecto de asuntos académicos  que no esten atribuidos a otroas autoridades institucionales.</t>
  </si>
  <si>
    <t xml:space="preserve">Gestión Documental 
http://blade3.uniquindio.edu.co/uniquindio1/admin_portal/archivo_publica/correspondencia.php
</t>
  </si>
  <si>
    <t xml:space="preserve">Constitución Política de Colombia
Acuerdo C.S.No.005 del 28 de febrero de  2005, Acuerdo C.S No.20 del 18 de diciembe de 2015.
</t>
  </si>
  <si>
    <t xml:space="preserve">Acto administrativo mediante el cual el Consejo superior, como máximo órgano de gobierno de la Institución se pronuncia respecto a diversos asuntos de su competencia. </t>
  </si>
  <si>
    <t xml:space="preserve">Constitución Política de Colombia
Acuerdo C.S. No. 005 de 2005, Acuerdo C.S. No.007 del 23 de marzo de 2012, Acuerdo C.S. No.20 del 18 de diciembre de 2015.
</t>
  </si>
  <si>
    <t>Es un apoyo a traves del cual se puede pagar hasta el 50% del valor de la matricula, prestando un servicio como auxiliar administrativo en cualquiera de las dependencias de la Universidad</t>
  </si>
  <si>
    <t>Apoyo que ofrece la universidad por medio de bienestar institucional en la rebaja en el valor de la misma a partir de un estudio Socio economico.</t>
  </si>
  <si>
    <t>Resolucion de Rectoria 3070 del 2 de mayo de 2017</t>
  </si>
  <si>
    <t>Convenio 1380 del 24 de marzo de 2017 - Cooburquin
convenio 1381 del 24 de marzo de 2017 - Urbanos Ciudad Milagro
convenio  001 del 17 de febrero de 2017 - Buses Armenia - Alcaldia de la Tebaida
convenio 1296 del 9 de marzo de 2017 - Buses Armenia
convenio 1814 del 24 de mayo de 2017 - Alcaldia de Quimbaya y Empresas de Transporte
convenio 1088 del 26 de octubre del 2016 convenio 01 de 10 de febrero de 2016</t>
  </si>
  <si>
    <t>Es un proceso por medio del cual se busca valorar el desempeño de los instructores en cada area por parte de los usuarios (estudiantes)</t>
  </si>
  <si>
    <t xml:space="preserve">Documento que contiene el requerimiento expreso del peticionario. </t>
  </si>
  <si>
    <t xml:space="preserve">Escrito que contiene la respuesta clara, expresa y de fondo que se emite frente a la solicitud del peticionario. </t>
  </si>
  <si>
    <t>Acuerdo C.S 046 de 2016 y Resolución R. 0097 de 2013</t>
  </si>
  <si>
    <t>Acuerdo C.S 046 de 2016 y Resolución R. 0097 de 2014</t>
  </si>
  <si>
    <t>Acuerdo C.S 046 de 2016 y Resolución R. 0097 de 2015</t>
  </si>
  <si>
    <t>Programas Academicos Universidad del Quindio</t>
  </si>
  <si>
    <t>Acuerdo C.S 046 de 2016 y Resolución R. 0097 de 2016</t>
  </si>
  <si>
    <t>Acuerdo C.S 046 de 2016 y Resolución R. 0097 de 2017</t>
  </si>
  <si>
    <t>Acuerdo C.S 046 de 2016 y Resolución R. 0097 de 2018</t>
  </si>
  <si>
    <t>Secretaria General 
Consejo de Facultad</t>
  </si>
  <si>
    <t>Acuerdos C.S. Nos.005 de 2005, 20 de 2015, 017 de 2005 Y 06 de 2010</t>
  </si>
  <si>
    <t xml:space="preserve">Constitución Política de Colombia. 
Ley 1266 de 2008. (Información Financiera). 
Ley 1581 de 2012. (Protección de Datos).
Decreto 1377 de 2013. (Reglamenta parcialmente la Ley 1581 de 2012)
Resolución de Rectoría 1366 de 2016 (PQRSDF), 
Resolución de Rectoría 2589 de 2016 – (Correo Interno) 
 </t>
  </si>
  <si>
    <t xml:space="preserve">Protección de Datos Personales </t>
  </si>
  <si>
    <t>Protección de Datos Personales</t>
  </si>
  <si>
    <t>DIGITAl</t>
  </si>
  <si>
    <t xml:space="preserve">Constitución Política de Colombia. 
Ley 1266 de 2008. (Información Financiera). 
Ley 1581 de 2012. (Protección de Datos). Constitución Política de Colombia. 
Ley 1266 de 2008. (Información Financiera). 
Ley 1581 de 2012. (Protección de Datos). Constitución Política de Colombia. 
Ley 1266 de 2008. (Información Financiera). 
Ley 1581 de 2012. (Protección de Datos).
Decreto 1377 de 2013. (Reglamenta parcialmente la Ley 1581 de 2012)
Resolución de Rectoría 1366 de 2016 (PQRSDF), 
Resolución de Rectoría 2589 de 2016 – (Correo Interno) 
 </t>
  </si>
  <si>
    <t>Gessen</t>
  </si>
  <si>
    <t>Constitución Política de Colombia. 
Ley 1266 de 2008. (Información Financiera). 
Ley 1581 de 2012. (Protección de Datos).Acuerdos C.S. Nos.005 de 2005, 20 de 2015, 017 de 2005 Y 06 de 2010</t>
  </si>
  <si>
    <t>Papel/Correo electronico</t>
  </si>
  <si>
    <t>Convenios Especiales de Cooperación</t>
  </si>
  <si>
    <t xml:space="preserve">Convenios Marco </t>
  </si>
  <si>
    <t>Informes del Supervisor</t>
  </si>
  <si>
    <t>Acta de finalización</t>
  </si>
  <si>
    <t>Convenios Interadministrativos</t>
  </si>
  <si>
    <t>Cobro Prejuridico</t>
  </si>
  <si>
    <t>Cobro por jurisdicción Coactiva</t>
  </si>
  <si>
    <t>ACCIONES PREVENTIVAS</t>
  </si>
  <si>
    <t>Acciones Preventivas</t>
  </si>
  <si>
    <t>Evitar Procesos Disciplinarios Por acciones u Omisiones de funcionarios públicos y estudiantes</t>
  </si>
  <si>
    <t>Word - Excel</t>
  </si>
  <si>
    <t>Publicada</t>
  </si>
  <si>
    <t xml:space="preserve">Ley 734 de 2002
</t>
  </si>
  <si>
    <t>AUTOS INHIBITORIOS</t>
  </si>
  <si>
    <t>Procesos Disciplinarios Docentes</t>
  </si>
  <si>
    <t>lineamientos de acreditación  - CNA</t>
  </si>
  <si>
    <t>Decreto No. 4110 de 2004. Por el cual se reglamenta la Ley 872 de 2003 y se adopta la Norma Técnica de Calidad en la Gestión Pública.</t>
  </si>
  <si>
    <t>Decreto 1075 de 2015</t>
  </si>
  <si>
    <t xml:space="preserve"> Acta</t>
  </si>
  <si>
    <t xml:space="preserve">Solicitud </t>
  </si>
  <si>
    <t>Solicitud de elaboración del Convenio, la cual agrupa aspectos relacionados con existencia y representación legal de la otra entidad, objeto del convenio, soportes, duración y cuantía entre otros (Formato SIG).</t>
  </si>
  <si>
    <t>Archivo de Gestión
Área Tesorería</t>
  </si>
  <si>
    <t xml:space="preserve">Constitución Política de Colombia, Ley 80 de 1993,  Ley 489 de 1998,Decreto 393 de 1991, Decreto 777 de 1992,  Decreto 190 de 1996,  Decreto 2376 del 1 de julio de 2010,  Decreto 933 de 2003,  Decreto 1075 del 26 de mayo del 2015, Decreto 055 de 2015 “ARL”, Acuerdo del Consejo Superior No. 001 del 24 de febrero del 2015, Acuerdo No. 011 de noviembre 9 de 2012,  Acuerdo N° 002 del 19 de Abril de 2013,  Resolución No 0154 del 14 de marzo de 2005, Resolución No 0072 del 15 de febrero de 2013. 
</t>
  </si>
  <si>
    <t xml:space="preserve">Documento físico que contiene acuerdo de voluntades, suscrito por el representante legal de la Institución y el de la entidad financiera . </t>
  </si>
  <si>
    <t>Profesional Especializado Área Tesorería y Oficina Asesora Jurídica</t>
  </si>
  <si>
    <t xml:space="preserve">Documento suscrito por las partes y el supervisor del convenio, en la cual se indican los aspectos relacionados con el inicio de la ejecusión del mismo. </t>
  </si>
  <si>
    <t>Profesional Especializado Área Tesorería</t>
  </si>
  <si>
    <t>Acta de Finalización</t>
  </si>
  <si>
    <t xml:space="preserve">Documento suscrito por el supervisor, el ordenador del gasto y la entidad cooperante, en el cual se indica la ejecusión total del objeto del convenio, con sus respectivas adiciones,prorrogas o modificaciones, así como los aspectos relacionados con los temas financieros y administrativos, cuando a ello hubiere lugar. </t>
  </si>
  <si>
    <t>Ordenes de Pago</t>
  </si>
  <si>
    <t>Orden</t>
  </si>
  <si>
    <t>Documento mediante el cual se autoriza un pago</t>
  </si>
  <si>
    <t xml:space="preserve">Word
PDF
</t>
  </si>
  <si>
    <t xml:space="preserve">Archivos de Gestión  Área de Tesoreria y de Compras y Suministros
</t>
  </si>
  <si>
    <t>Área de Compras y Suministros y Área de Tesorería</t>
  </si>
  <si>
    <t>Lista de chequeo  de verificación de soportes</t>
  </si>
  <si>
    <t>Acuerdo C.S. No. 005 del  28 de febrero de 2005, Acuerdo C.S. No. 027 del 28 de noviembre de 2008,   Acuerdo C.S. No.20 de 18 de diciembre de 2015, Resoluciones de rectoria 0438 de 2011 y 0224 de 2013</t>
  </si>
  <si>
    <t>Boletín trimestral</t>
  </si>
  <si>
    <t>Información sobre las actividades desarrolladas por la Unidad con los estudiantes entrantes y salientes</t>
  </si>
  <si>
    <t>Papel / Medios electrónicos</t>
  </si>
  <si>
    <t xml:space="preserve"> URII</t>
  </si>
  <si>
    <t xml:space="preserve">Trimestral </t>
  </si>
  <si>
    <t>Acuerdo del C.S. No.005 de 2005, Acuerdo C.S 20 de 2015</t>
  </si>
  <si>
    <t>Afiches cartelera URII</t>
  </si>
  <si>
    <t xml:space="preserve">Información sobre las diferetnes oportunidades, cursos y ofertas de movildiad internacional </t>
  </si>
  <si>
    <t xml:space="preserve">De acuerdo con la necesidad </t>
  </si>
  <si>
    <t>Cartelera URII</t>
  </si>
  <si>
    <t>ASCUN</t>
  </si>
  <si>
    <t>Físico / Digital</t>
  </si>
  <si>
    <t>Rectoría, URII</t>
  </si>
  <si>
    <t>Ley 30 de 1992, Decreto 1075 de 2015, Acuerdo del C.S. No.005 de 2005, Acuerdo C.S 20 de 2015</t>
  </si>
  <si>
    <t>Programa que pertenece a la asociación Ascun, el cual es específico y se denomína así por pertenecer a universidades de Brasil.</t>
  </si>
  <si>
    <t>Red de Universidades colombianas que se asocian mediante Convenios con otras universidades internacionales</t>
  </si>
  <si>
    <t>Nodo Eje Cafetero</t>
  </si>
  <si>
    <t>Fisico / Digital</t>
  </si>
  <si>
    <t>Rectoria</t>
  </si>
  <si>
    <t>Notas</t>
  </si>
  <si>
    <t xml:space="preserve">Copia del documento original  que contiene las notas y/o calificaciones obtenidas por los estudiantes al realizar su movilidad académica internacional. </t>
  </si>
  <si>
    <t xml:space="preserve">Universidad de Destino </t>
  </si>
  <si>
    <t>URII / Oficina de Admisiones y Registros</t>
  </si>
  <si>
    <t>Acuerdo 002  de abril 19 de 2013  "Políticas de Extensión de la Universidad del Quindío", Acuerdos C.S. 01 de 2014 y 050 de 2017, Acuerdo C.A 07 de 2012</t>
  </si>
  <si>
    <t>Carta de aceptación</t>
  </si>
  <si>
    <t xml:space="preserve">Documento que contiene el aval y/o aprobación para ingresar el estudiante  a la Univerisdad de destino, donde realizará su movildiad académica internacional. </t>
  </si>
  <si>
    <t>Papel / Digital</t>
  </si>
  <si>
    <t>URII y Universidad de destino</t>
  </si>
  <si>
    <t xml:space="preserve">Acuerdo C.S. 002 de 2010 Políticas de Internacionalización </t>
  </si>
  <si>
    <t>URII y/o dependencias involucradas en el proceso</t>
  </si>
  <si>
    <t xml:space="preserve">Estudiante </t>
  </si>
  <si>
    <t>Escrito mediante el cual se requiere la elaboración del Convenio, el cual agrupa aspectos relacionados con existencia y representación legal de la otra entidad, objeto del convenio, soportes, duración y cuantía entre otros (Formato SIG).</t>
  </si>
  <si>
    <t>Español / Lenguas extranjeras</t>
  </si>
  <si>
    <t>URII (Oficina Asesora Jurídica / Área de Gestión Humana)</t>
  </si>
  <si>
    <t xml:space="preserve">Constitución Política de Colombia, Ley 80 de 1993,  Ley 489 de 1998, Decreto 393 de 1991, Decreto 777 de 1992,  Decreto 190 de 1996,  Decreto 2376 del 1 de julio de 2010,  Decreto 933 de 2003,  Decreto 1075 del 26 de mayo del 2015, Decreto 055 de 2015 “ARL”, Acuerdo del Consejo Superior No. 001 del 24 de febrero del 2015, Acuerdo No. 011 de noviembre 9 de 2012,  Acuerdo N° 002 del 19 de Abril de 2013,  Resolución No 0154 del 14 de marzo de 2005, Resolución No 0072 del 15 de febrero de 2013. 
</t>
  </si>
  <si>
    <t>Físico /Digital</t>
  </si>
  <si>
    <t>Papel/Medios electrónicos</t>
  </si>
  <si>
    <t>URII (Rectoría / Oficina Asesora Jurídica)</t>
  </si>
  <si>
    <t>Acuerdo C.S. 005 de 2005 y 20 de 2016</t>
  </si>
  <si>
    <t>IMPLEMENTACIÓN</t>
  </si>
  <si>
    <t>Convenios Internacionales- URII</t>
  </si>
  <si>
    <t xml:space="preserve">Constitución Política de Colombia, Ley 80 de 1993,  Ley 489 de 1998, Ley 421 de 1989 Convenio de reconocimiento mutuo de estudios y títulos de educación superior entre el Gobierno de la República de Colombia y el Gobierno de la República de Cuba Decreto 393 de 1991, Decreto 777 de 1992,  Decreto 190 de 1996, Ley 424 de 1998 Ordena el seguimiento a los convenios internacionales suscritos por Colombia  (modificada por la Ley 947 de 2005, Ley 574 de 2000 Convenio de Reconocimiento Mutuo de certificados, títulos y grados académicos de educación superior entre el Gobierno de la República de Colombia y el Gobierno de la República del Perú, Ley 602 de 2000, Convenio Cultural y Educativo entre la República de Colombia y la República de Indonesia , Ley 943 de 2005 Convenio de Reconocimiento y Validez de Títulos, Diplomas y Certificados Académicos de Estudios Parciales de Educación Superior entre el Gobierno de la República de Colombia y el Gobierno de la República de Bolivia, Decreto 2376 del 1 de julio de 2010,  Decreto 933 de 2003,  Decreto 1075 del 26 de mayo del 2015, Decreto 055 de 2015 “ARL”, Acuerdo del Consejo Superior No. 001 del 24 de febrero del 2015, Acuerdo No. 011 de noviembre 9 de 2012,  Acuerdo N° 002 del 19 de Abril de 2013,  Resolución No 0154 del 14 de marzo de 2005, Resolución No 0072 del 15 de febrero de 2013. 
</t>
  </si>
  <si>
    <t>Acuerdo 002 de 2010 - Políticas de Internacionalización, Acuerdo C.S. 005 de 2005 y 20 de 2016</t>
  </si>
  <si>
    <t>Acuerdo 002 de 2010 - Políticas de Internacionalización, Acuerdo C.S. 005 de 2005 y 20 de 2017</t>
  </si>
  <si>
    <t>Acuerdo 002 de 2010 - Políticas de Internacionalización, Acuerdo C.S. 005 de 2005 y 20 de 2018</t>
  </si>
  <si>
    <t>Constitución Política de Colombia, Ley 80 de 1993,  Ley 489 de 1998, Decreto 393 de 1991, Decreto 777 de 1992,  Decreto 190 de 1996,  Decreto 2376 del 1 de julio de 2010,  Decreto 933 de 2003,  Decreto 1075 del 26 de mayo del 2015, Decreto 055 de 2015 “AR</t>
  </si>
  <si>
    <t xml:space="preserve">Ley 1437 de 2011, Ley 1755 de 2015, Resolución de Rectoría 1366 de 2016 "Trámite de las PQRSDF EN LA universidad"
Resolución de Rectoría 1844 de 2016  "Actualiza el reglamento interno de Gestión Documental" </t>
  </si>
  <si>
    <t>Derecho a  la Privacidad y condiencialidad de la Información</t>
  </si>
  <si>
    <t>Portal  institucional (URII)</t>
  </si>
  <si>
    <t>Profesor Invitado ICETEX</t>
  </si>
  <si>
    <t>Profesional invitado para realizar actividades con la Universidad del Quindio, por medio del ICETEX</t>
  </si>
  <si>
    <t>PDI</t>
  </si>
  <si>
    <t>FÍSICO</t>
  </si>
  <si>
    <t>Solicitud de apoyo económico para movilidad de estudiantes, donde se adjuntan documentos requeridos</t>
  </si>
  <si>
    <t>Documento que mide el nivel de satisfacción de los estudiantes de movilidad internacional enrante y saliente</t>
  </si>
  <si>
    <t>Plataforma GESEN</t>
  </si>
  <si>
    <t>URII / Encuestados</t>
  </si>
  <si>
    <t>Papel/medios electrónicos</t>
  </si>
  <si>
    <t>Acuerdo C.S 018 DE 2015 - Plan de Desarrollo Institucional . A.C.S. 002 de 2013</t>
  </si>
  <si>
    <t>SIG</t>
  </si>
  <si>
    <t>Oficina De Gestión Y Aseguramiento De La Calidad</t>
  </si>
  <si>
    <t>OCI -http://www.uniquindio.edu.co/
http://www.uniquindio.edu.co/</t>
  </si>
  <si>
    <t>Oficina de Control Interno -Contabilidad</t>
  </si>
  <si>
    <t>Programa Artes Visuales</t>
  </si>
  <si>
    <t xml:space="preserve">Resolucion de Rectoria 1420 Del 11  De Febrero De 2016 </t>
  </si>
  <si>
    <t>Convenio 1346 16 DE Marzo DE 2017</t>
  </si>
  <si>
    <t>Facultades Universidad del Quindio</t>
  </si>
  <si>
    <t>Oficina Asesora Control Interno</t>
  </si>
  <si>
    <t>JefeOficina Asesora Control Interno</t>
  </si>
  <si>
    <t xml:space="preserve"> OCAD</t>
  </si>
  <si>
    <t>URII - Dependencias Interesadas</t>
  </si>
  <si>
    <t>4 Anuales</t>
  </si>
  <si>
    <t>Continua</t>
  </si>
  <si>
    <t>Según Requerimiento</t>
  </si>
  <si>
    <t xml:space="preserve"> Acuerdo de consejo superior N0.008
Junio 22 de 201108 de Investigaciones</t>
  </si>
  <si>
    <t>Ley 100</t>
  </si>
  <si>
    <t>Ley 101</t>
  </si>
  <si>
    <t>Planeación Física</t>
  </si>
  <si>
    <t>Emisora UFMestereo</t>
  </si>
  <si>
    <t xml:space="preserve">Documento que contiene el seguimiento efectuado por el supervisor del convenio, durante la ejecusión del mismo. </t>
  </si>
  <si>
    <t xml:space="preserve">Constitución Política de Colombia, Ley 80 de 1993,  Ley 489 de 1998,Decreto 393 de 1991, Decreto 777 de 1992,  Decreto 190 de 1996,  Decreto 2376 del 1 de julio de 2010,  Decreto 933 de 2003,  Decreto 1075 del 26 de mayo del 2015, Decreto 055 de 2015 “ARL”, Acuerdo del Consejo Superior No. 001 del 24 de febrero del 2015, Acuerdo No. 011 de noviembre 9 de 2012,  Acuerdo N° 002 del 19 de Abril de 2013,  Resolución No 0154 del 14 de marzo de 2005, Resolución No 0072 del 15 de febrero de 2013. </t>
  </si>
  <si>
    <t>Ley 87 DE 1993</t>
  </si>
  <si>
    <t>Resolución de Rectoría No 2574 del 16 de diciembre de
2016</t>
  </si>
  <si>
    <r>
      <t xml:space="preserve">Info pública reservada
</t>
    </r>
    <r>
      <rPr>
        <sz val="11"/>
        <rFont val="Arial"/>
        <family val="2"/>
      </rPr>
      <t>(Marque con una X)</t>
    </r>
  </si>
  <si>
    <r>
      <t xml:space="preserve">info pública clasificada  
</t>
    </r>
    <r>
      <rPr>
        <sz val="11"/>
        <rFont val="Arial"/>
        <family val="2"/>
      </rPr>
      <t>(Marque con una X)</t>
    </r>
  </si>
  <si>
    <t xml:space="preserve">Aviso de convocatoria prensa y página web    </t>
  </si>
  <si>
    <t>Documento memoria que contiene los resultados de todas las acciones ejecutadas por la Universidad en cumplimiento de sus funciones esenciales,  las indicadas en las diversas normas externas e internas, además de los compromisos plasmados en los elementos estratégicos institucionales.
Informe final en el cual además se incluirá: Un resumen de los principales aspectos presentados, los principales comentarios y preguntas recibidos de la comunidad. Este informe se publicará en el enlace dispuesto en la página web. Además de los resultados de la autoevaluación realizada por el equipo antes mencionado.</t>
  </si>
  <si>
    <t>LISTAS  DE ESTUDIANTES</t>
  </si>
  <si>
    <t xml:space="preserve">Instrumento interno que constituye la memoria de reuniones o actos administrativos, cuyo  objeto es relacionar lo que sucede, se debate y/o se acuerda en una REUNIÓN. </t>
  </si>
  <si>
    <t xml:space="preserve">Resolución de Rectotía No.1844 de 2016 </t>
  </si>
  <si>
    <t>No publicada</t>
  </si>
  <si>
    <t xml:space="preserve">Artículo 24. de la Ley 1755 del 2015, Informaciones y documentos reservados.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t>
  </si>
  <si>
    <t xml:space="preserve">La reserva documetal es un medio de protección de los derechos fundamentales de la Habeas Data, por lo que la facultad de acceso a los documentos públicos establecida en el artículo 74 de la Constitución Nacional contiene una excepcion relacionada con la imposibilidad de acceder a ellas cuando tenga el caracter de reservados por la Ley. </t>
  </si>
  <si>
    <t>Numeral 3 artículo 24 de la Ley 1437 del 2011, modificado por el artículo 1 de la Ley 1755 del 2015.</t>
  </si>
  <si>
    <t>Acto de Nombramiento</t>
  </si>
  <si>
    <t xml:space="preserve">Acto administrativo mediante el cual, el señor Rector como Representamte Legal de la Institución, vincula oficialmente a un funcionario o docente a la Entidad. </t>
  </si>
  <si>
    <t>Acta de Posesión</t>
  </si>
  <si>
    <t>Acto administrativo mediante el cual se formaliza el nombramiento de un funcionario o docente.</t>
  </si>
  <si>
    <t>Soportes Académicos</t>
  </si>
  <si>
    <t xml:space="preserve">Evidencias físicas que acreditan los estudios cursados por el funcionarios y/o docentes,  que han sido relacionados en su Historia Laboral. </t>
  </si>
  <si>
    <t xml:space="preserve">Funcionario y Docente </t>
  </si>
  <si>
    <t>Copia Documento de Identidad</t>
  </si>
  <si>
    <t xml:space="preserve">Documento que permite la identificación del servidor. </t>
  </si>
  <si>
    <t>Copia Libreta Militar</t>
  </si>
  <si>
    <t>Documento expedido por el  Ministerio de Defensa que acredita la prestación del servicio militar.</t>
  </si>
  <si>
    <t>Registro Comprobación Antecedentes Judicial y Disciplinario</t>
  </si>
  <si>
    <t xml:space="preserve">Documentos expedidos por la Policia Nacional y la Procuraduría Geneal de la nación, respectivamente y tendientes a verificar los antecedentes de cada persona. </t>
  </si>
  <si>
    <t>Autoridad Administrativa y/o funcionario</t>
  </si>
  <si>
    <t>Afiliación al Sistema de Seguridad Social</t>
  </si>
  <si>
    <t>Formato mediante el cual la Persona Jurídica vincula al  Sistema General de Seguridad Social (SGSS), a los funcionarios vinculados a la institución.</t>
  </si>
  <si>
    <t xml:space="preserve">documentos públicos establecida en el artículo 74 de la Constitución Nacional contiene una excepcion relacionada con la imposibilidad de acceder a ellas cuando tenga el caracter de reservados por la Ley. </t>
  </si>
  <si>
    <t xml:space="preserve">Resolución  de Rectoría 1169  del 2010. Artículo 24. de la Ley 1755 del 2015, Informaciones y documentos reservados. Los que involucren derechos a la privacidad e intimidad de las personas, incluidas en las hojas de vida, la historia laboral y los expedientes pensionales y demás registros de personal que obren en los archivos de las instituciones públicas o privadas, así como la historia clínica.       </t>
  </si>
  <si>
    <t>Análisis de vacantes</t>
  </si>
  <si>
    <t>Información relacionada con el análisis que se efectúa para sacar a concurso una vacante o para iniciar el correspondiente proceso de contratación</t>
  </si>
  <si>
    <t xml:space="preserve">fisico </t>
  </si>
  <si>
    <t xml:space="preserve">Según la necesidad </t>
  </si>
  <si>
    <t>Acuerdo del Consejo Superior No.011 de 2013</t>
  </si>
  <si>
    <t>Informe de cargos a proveer</t>
  </si>
  <si>
    <t xml:space="preserve">Escrito que contiene la relación de cargos a proveer en la planta de empleos de la Universidad. </t>
  </si>
  <si>
    <t>Es la invitación a la ciudadanía para participar en igualdad de condiciones o de oportunidades en un concurso abierto de méritos para ingreso de personal, para acceder a cargos ofertados de acuerdo con los parámetros y procedimientos establecidos a que han de someterse quienes aspiren a ocupar el empleo. Adicionalmente, es la norma reguladora de todo concurso y obliga tanto a la administración, como a las entidades contratadas para la realización del concurso y a los participantes.</t>
  </si>
  <si>
    <t xml:space="preserve">Físico y Dijjital </t>
  </si>
  <si>
    <t>http://www.uniquindio.edu.co/gestion_humana/</t>
  </si>
  <si>
    <t>Inscripción Candidatos</t>
  </si>
  <si>
    <t xml:space="preserve">Proceso mediante el cual los aspirantes manifiestan su interés de participar en el proceso de convocatoria. </t>
  </si>
  <si>
    <t>Listado Preseleccionados Pruebas</t>
  </si>
  <si>
    <t xml:space="preserve">Proceso mediante el cual la administración publica una vez verificados los requisitos de la convocatoria, presenta el listado de preseleccionados, para dar continuidad al proceso, con la presentación de las pruebas. </t>
  </si>
  <si>
    <t xml:space="preserve"> pruebas o instrumentos de selección que tienen como finalidad apreciar la capacidad, adecuación, competencia, idoneidad y potencialidad del aspirante y establecer una  clasificación de los mismos respecto a las calidades requeridas para desempeñar con efectividad y eficiencia las funciones y responsabilidades de un cargo.</t>
  </si>
  <si>
    <t>Resultados pruebas</t>
  </si>
  <si>
    <t xml:space="preserve">Publicación de los resultados obtenidos  por los aspirantes. </t>
  </si>
  <si>
    <t>Listado Preseleccionados Entrevista</t>
  </si>
  <si>
    <t xml:space="preserve">Lista  que  establece  un orden para proveer los empleos estrictamente ofertados  con quienes se encuentren en el primer lugar en la lista. </t>
  </si>
  <si>
    <t>Entrevista</t>
  </si>
  <si>
    <t>Valora que se efectúa a los candidatos a un puesto de trabajo, para saber si es  apto o no para realizar su función</t>
  </si>
  <si>
    <t>Resultados entrevista</t>
  </si>
  <si>
    <t>Informe aspirantes seleccionados</t>
  </si>
  <si>
    <t>Nombramiento</t>
  </si>
  <si>
    <t>Articulo 19 de la Ley 1712 de 2014 Literal d) La prevención, investigación y persecución de los delitos y las faltas disciplinarias, mientras que no se haga efectiva la medida de aseguramiento o se formule pliego de cargos, según el caso</t>
  </si>
  <si>
    <r>
      <t> </t>
    </r>
    <r>
      <rPr>
        <sz val="11"/>
        <color rgb="FF222222"/>
        <rFont val="Arial"/>
        <family val="2"/>
      </rPr>
      <t> Constitución Política de Colombia; Ley 734 de 2002</t>
    </r>
  </si>
  <si>
    <r>
      <t> </t>
    </r>
    <r>
      <rPr>
        <sz val="11"/>
        <rFont val="Arial"/>
        <family val="2"/>
      </rPr>
      <t>   Constitución Política de Colombia; Ley 734 de 2002</t>
    </r>
  </si>
  <si>
    <t>  Constitución Política de Colombia; Ley 734 de 2002</t>
  </si>
  <si>
    <t>Acuerdos  del Consejo Superior Nos .001 del 2014 y 050 de 2017</t>
  </si>
  <si>
    <t xml:space="preserve">Resolución 1350 de 2015, Manual de Funciones </t>
  </si>
  <si>
    <t>Reglamento interno de gestión documental 1844  de 2016, Sistema Integrado de Gestión</t>
  </si>
  <si>
    <t>Acuerdo del Consejo Superio No. 08 de 2011</t>
  </si>
  <si>
    <t>Acuerdo del Consejo Superio No. 08 de 2012</t>
  </si>
  <si>
    <t>Acuerdo del Consejo Superio No. 08 de 2013</t>
  </si>
  <si>
    <t>Acuerdo del Consejo Superio No. 08 de 2014</t>
  </si>
  <si>
    <t> Ley 594 de 2000 y del Decreto1080 de 2015</t>
  </si>
  <si>
    <t>Acuerdo del consejo suyperior 011 de 2013</t>
  </si>
  <si>
    <t>Acuerdo del consejo suyperior 011 de 2014</t>
  </si>
  <si>
    <t>Acuerdo del Consejo Superior No. 066 del 2000, 050 de 2017 Postgrados</t>
  </si>
  <si>
    <t>Constitucion polítca de Colombia, Ley 30 de 1992</t>
  </si>
  <si>
    <t>Ley 30 de 1992, Acuerdo 005 de 2005, 020 de 2015  028 y 029 de 2016</t>
  </si>
  <si>
    <t>DERECHOS DE PETICIÓN</t>
  </si>
  <si>
    <t>Ley 1437 de 2011 ,  Ley 1755 del 2015,Resolución de Rectoría No.0844 del 27 de mayo de 2016</t>
  </si>
  <si>
    <t>Resolución 1844 de 2016</t>
  </si>
  <si>
    <t>Son aquellos que permiten adelantar actividades científicas y tecnológicas, proyectos de investigación y creación de tecnologías. (Decreto 393 de 1991 y Decreto 591 de 1991).</t>
  </si>
  <si>
    <t xml:space="preserve">Supervisor </t>
  </si>
  <si>
    <t>Oficina Asesora Jurídica  y Sistema de Gestión Documenjtal Alfresco</t>
  </si>
  <si>
    <t xml:space="preserve">Documento quye acredita la existencia y representación Legal de la entidad cooperante </t>
  </si>
  <si>
    <t xml:space="preserve">Escrito mediante el cual la Universidad o un tercero, manifiesta su interes de suscribir un convenio. </t>
  </si>
  <si>
    <t xml:space="preserve">Escrito mediante el cual  se resueve la solicitud de suscripción del convenio. </t>
  </si>
  <si>
    <t>Sistema de Gestión Documental Alfresco</t>
  </si>
  <si>
    <t xml:space="preserve">Partes interesadas </t>
  </si>
  <si>
    <t>Acuerdo del Consejo SuperiorNo.050 de 2017</t>
  </si>
  <si>
    <t>Acuerdo del Consejo SuperiorNo.050 de 2018</t>
  </si>
  <si>
    <t>Acuerdo del Consejo SuperiorNo.050 de 2019</t>
  </si>
  <si>
    <t xml:space="preserve"> Sistemas y Nuevas Tecnologías</t>
  </si>
  <si>
    <t>Acuerdo 005 del Consejo Superior - de 2005</t>
  </si>
  <si>
    <t xml:space="preserve">Programas
 </t>
  </si>
  <si>
    <t>Coordinador de prácticas y pasantias del programa</t>
  </si>
  <si>
    <t>Coordinador de prácticas y pasantias del program</t>
  </si>
  <si>
    <t xml:space="preserve">Constitución Políticas, articulo 69
Ley 30 de 1992, artículo 28, 29 y 30
Decreeto 055 de 2015
Acuerdo 02 de 2013 Políticas de Extensión
050 de 2017 Estatuto de Copntratción
020 de 2015 Estructura de la Universidad del Quindío
Resoluci´pon 1377 de  enero 20 de 2016
</t>
  </si>
  <si>
    <t>Vicerrectoría de Extensión y Desarrollo Social</t>
  </si>
  <si>
    <t>Programas
Vicerrectoría de Extensión y Desarrollo Social</t>
  </si>
  <si>
    <t>Solicitudf</t>
  </si>
  <si>
    <t>Documentos que soportan las solicitudes de creación de espacios academicos en plataforma</t>
  </si>
  <si>
    <t xml:space="preserve">Programas Ademicos </t>
  </si>
  <si>
    <t>Unidad de Virtualización</t>
  </si>
  <si>
    <t>Semestrel</t>
  </si>
  <si>
    <t>Politca Academica Curricular Acuerdo 029 del 28 de julio de 2016</t>
  </si>
  <si>
    <t>Ley 30 de 1992, Decreto 1075 de 2015, Acuerdo del C.S. No.005 de 2005, Acuerdo C.S 20 de 2016</t>
  </si>
  <si>
    <t>Ley 30 de 1992, Decreto 1075 de 2015, Acuerdo del C.S. No.005 de 2005, Acuerdo C.S 20 de 2017</t>
  </si>
  <si>
    <t>10 años</t>
  </si>
  <si>
    <t>10años</t>
  </si>
  <si>
    <t>REGISTRO DE ACTIVOS DE INFORMACIÓN - ESQUEMA DE PUBLICACIÓN DE INFORMACIÓN - ÍNDICE DE INFORMACIÓN CLASIFICADA Y RESERVADA
UNIVERSIDAD DEL QUINDIO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</si>
</sst>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43" formatCode="_(* #,##0.00_);_(* \(#,##0.00\);_(* &quot;-&quot;??_);_(@_)"/>
    <numFmt numFmtId="164" formatCode="_ * #,##0.00_ ;_ * \-#,##0.00_ ;_ * &quot;-&quot;??_ ;_ @_ "/>
    <numFmt numFmtId="165" formatCode="_ &quot;$&quot;\ * #,##0.00_ ;_ &quot;$&quot;\ * \-#,##0.00_ ;_ &quot;$&quot;\ * &quot;-&quot;??_ ;_ @_ "/>
    <numFmt numFmtId="166" formatCode="_ [$€-2]\ * #,##0.00_ ;_ [$€-2]\ * \-#,##0.00_ ;_ [$€-2]\ * &quot;-&quot;??_ "/>
  </numFmts>
  <fonts count="20" x14ac:knownFonts="1">
    <font>
      <sz val="11"/>
      <color theme="1"/>
      <name val="Calibri"/>
      <family val="2"/>
      <scheme val="minor"/>
    </font>
    <font>
      <b/>
      <sz val="9"/>
      <color indexed="81"/>
      <name val="Tahoma"/>
      <family val="2"/>
    </font>
    <font>
      <sz val="9"/>
      <color indexed="81"/>
      <name val="Tahoma"/>
      <family val="2"/>
    </font>
    <font>
      <b/>
      <u/>
      <sz val="9"/>
      <color indexed="81"/>
      <name val="Tahoma"/>
      <family val="2"/>
    </font>
    <font>
      <sz val="11"/>
      <color theme="1"/>
      <name val="Calibri"/>
      <family val="2"/>
      <scheme val="minor"/>
    </font>
    <font>
      <sz val="10"/>
      <name val="Arial"/>
      <family val="2"/>
    </font>
    <font>
      <u/>
      <sz val="11"/>
      <color theme="10"/>
      <name val="Calibri"/>
      <family val="2"/>
      <scheme val="minor"/>
    </font>
    <font>
      <sz val="11"/>
      <name val="Calibri"/>
      <family val="2"/>
      <scheme val="minor"/>
    </font>
    <font>
      <sz val="11"/>
      <name val="Arial"/>
      <family val="2"/>
    </font>
    <font>
      <u/>
      <sz val="11"/>
      <color theme="11"/>
      <name val="Calibri"/>
      <family val="2"/>
      <scheme val="minor"/>
    </font>
    <font>
      <b/>
      <sz val="11"/>
      <name val="Arial"/>
      <family val="2"/>
    </font>
    <font>
      <b/>
      <sz val="9"/>
      <color indexed="81"/>
      <name val="Calibri"/>
      <family val="2"/>
    </font>
    <font>
      <sz val="9"/>
      <color indexed="81"/>
      <name val="Calibri"/>
      <family val="2"/>
    </font>
    <font>
      <u/>
      <sz val="11"/>
      <name val="Arial"/>
      <family val="2"/>
    </font>
    <font>
      <sz val="11"/>
      <color theme="1"/>
      <name val="Arial"/>
      <family val="2"/>
    </font>
    <font>
      <b/>
      <sz val="11"/>
      <color rgb="FF222222"/>
      <name val="Arial"/>
      <family val="2"/>
    </font>
    <font>
      <sz val="11"/>
      <color rgb="FF222222"/>
      <name val="Arial"/>
      <family val="2"/>
    </font>
    <font>
      <sz val="10"/>
      <name val="Arial"/>
    </font>
    <font>
      <sz val="28"/>
      <name val="Arial"/>
      <family val="2"/>
    </font>
    <font>
      <b/>
      <sz val="28"/>
      <name val="Arial"/>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tint="0.59999389629810485"/>
        <bgColor indexed="64"/>
      </patternFill>
    </fill>
  </fills>
  <borders count="6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diagonal/>
    </border>
    <border>
      <left style="thin">
        <color auto="1"/>
      </left>
      <right/>
      <top style="medium">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medium">
        <color auto="1"/>
      </top>
      <bottom/>
      <diagonal/>
    </border>
    <border>
      <left style="thin">
        <color auto="1"/>
      </left>
      <right/>
      <top style="medium">
        <color auto="1"/>
      </top>
      <bottom style="thin">
        <color auto="1"/>
      </bottom>
      <diagonal/>
    </border>
    <border>
      <left style="thin">
        <color auto="1"/>
      </left>
      <right/>
      <top style="thin">
        <color auto="1"/>
      </top>
      <bottom/>
      <diagonal/>
    </border>
    <border>
      <left style="thin">
        <color auto="1"/>
      </left>
      <right/>
      <top style="thin">
        <color auto="1"/>
      </top>
      <bottom style="medium">
        <color auto="1"/>
      </bottom>
      <diagonal/>
    </border>
    <border>
      <left/>
      <right/>
      <top/>
      <bottom style="medium">
        <color auto="1"/>
      </bottom>
      <diagonal/>
    </border>
    <border>
      <left style="thin">
        <color auto="1"/>
      </left>
      <right/>
      <top/>
      <bottom/>
      <diagonal/>
    </border>
    <border>
      <left style="thin">
        <color auto="1"/>
      </left>
      <right/>
      <top/>
      <bottom style="medium">
        <color auto="1"/>
      </bottom>
      <diagonal/>
    </border>
    <border>
      <left/>
      <right style="thin">
        <color auto="1"/>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thin">
        <color auto="1"/>
      </top>
      <bottom style="thin">
        <color auto="1"/>
      </bottom>
      <diagonal/>
    </border>
    <border>
      <left style="medium">
        <color auto="1"/>
      </left>
      <right/>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right/>
      <top style="medium">
        <color auto="1"/>
      </top>
      <bottom style="thin">
        <color auto="1"/>
      </bottom>
      <diagonal/>
    </border>
    <border>
      <left style="medium">
        <color auto="1"/>
      </left>
      <right/>
      <top style="thin">
        <color auto="1"/>
      </top>
      <bottom/>
      <diagonal/>
    </border>
    <border>
      <left/>
      <right style="medium">
        <color auto="1"/>
      </right>
      <top style="medium">
        <color auto="1"/>
      </top>
      <bottom/>
      <diagonal/>
    </border>
    <border>
      <left/>
      <right style="medium">
        <color auto="1"/>
      </right>
      <top/>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medium">
        <color auto="1"/>
      </right>
      <top/>
      <bottom style="thin">
        <color auto="1"/>
      </bottom>
      <diagonal/>
    </border>
    <border>
      <left/>
      <right style="medium">
        <color auto="1"/>
      </right>
      <top style="thin">
        <color auto="1"/>
      </top>
      <bottom style="medium">
        <color auto="1"/>
      </bottom>
      <diagonal/>
    </border>
    <border>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medium">
        <color auto="1"/>
      </bottom>
      <diagonal/>
    </border>
    <border>
      <left/>
      <right style="thin">
        <color auto="1"/>
      </right>
      <top/>
      <bottom/>
      <diagonal/>
    </border>
    <border>
      <left/>
      <right style="medium">
        <color auto="1"/>
      </right>
      <top style="medium">
        <color auto="1"/>
      </top>
      <bottom style="medium">
        <color auto="1"/>
      </bottom>
      <diagonal/>
    </border>
    <border>
      <left style="medium">
        <color indexed="64"/>
      </left>
      <right style="thin">
        <color auto="1"/>
      </right>
      <top style="medium">
        <color indexed="64"/>
      </top>
      <bottom/>
      <diagonal/>
    </border>
    <border>
      <left style="medium">
        <color indexed="64"/>
      </left>
      <right style="thin">
        <color auto="1"/>
      </right>
      <top/>
      <bottom/>
      <diagonal/>
    </border>
    <border>
      <left style="medium">
        <color indexed="64"/>
      </left>
      <right style="thin">
        <color auto="1"/>
      </right>
      <top/>
      <bottom style="medium">
        <color indexed="64"/>
      </bottom>
      <diagonal/>
    </border>
    <border>
      <left/>
      <right/>
      <top style="medium">
        <color auto="1"/>
      </top>
      <bottom/>
      <diagonal/>
    </border>
    <border>
      <left style="medium">
        <color auto="1"/>
      </left>
      <right style="thin">
        <color auto="1"/>
      </right>
      <top/>
      <bottom style="thin">
        <color auto="1"/>
      </bottom>
      <diagonal/>
    </border>
    <border>
      <left/>
      <right/>
      <top style="medium">
        <color indexed="64"/>
      </top>
      <bottom style="medium">
        <color indexed="64"/>
      </bottom>
      <diagonal/>
    </border>
    <border>
      <left/>
      <right style="thin">
        <color auto="1"/>
      </right>
      <top/>
      <bottom style="medium">
        <color indexed="64"/>
      </bottom>
      <diagonal/>
    </border>
    <border>
      <left style="thin">
        <color auto="1"/>
      </left>
      <right style="thin">
        <color auto="1"/>
      </right>
      <top/>
      <bottom style="medium">
        <color auto="1"/>
      </bottom>
      <diagonal/>
    </border>
    <border>
      <left style="thin">
        <color auto="1"/>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s>
  <cellStyleXfs count="101">
    <xf numFmtId="0" fontId="0" fillId="0" borderId="0"/>
    <xf numFmtId="43" fontId="4"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4" fontId="4" fillId="0" borderId="0" applyFont="0" applyFill="0" applyBorder="0" applyAlignment="0" applyProtection="0"/>
    <xf numFmtId="0" fontId="5" fillId="0" borderId="0"/>
    <xf numFmtId="0" fontId="4" fillId="0" borderId="0"/>
    <xf numFmtId="0" fontId="5" fillId="0" borderId="0"/>
    <xf numFmtId="0" fontId="5" fillId="0" borderId="0"/>
    <xf numFmtId="9" fontId="4" fillId="0" borderId="0" applyFont="0" applyFill="0" applyBorder="0" applyAlignment="0" applyProtection="0"/>
    <xf numFmtId="9" fontId="5" fillId="0" borderId="0" applyFont="0" applyFill="0" applyBorder="0" applyAlignment="0" applyProtection="0"/>
    <xf numFmtId="0" fontId="6" fillId="0" borderId="0" applyNumberFormat="0" applyFill="0" applyBorder="0" applyAlignment="0" applyProtection="0"/>
    <xf numFmtId="0" fontId="5" fillId="0" borderId="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9" fillId="0" borderId="0" applyNumberFormat="0" applyFill="0" applyBorder="0" applyAlignment="0" applyProtection="0"/>
    <xf numFmtId="0" fontId="6" fillId="0" borderId="0" applyNumberFormat="0" applyFill="0" applyBorder="0" applyAlignment="0" applyProtection="0"/>
    <xf numFmtId="0" fontId="17" fillId="0" borderId="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408">
    <xf numFmtId="0" fontId="0" fillId="0" borderId="0" xfId="0"/>
    <xf numFmtId="0" fontId="8" fillId="0" borderId="23" xfId="0" applyFont="1" applyBorder="1" applyAlignment="1">
      <alignment horizontal="center" vertical="center"/>
    </xf>
    <xf numFmtId="0" fontId="0" fillId="2" borderId="1" xfId="0" applyFont="1" applyFill="1" applyBorder="1" applyAlignment="1">
      <alignment horizontal="center" vertical="center" wrapText="1"/>
    </xf>
    <xf numFmtId="0" fontId="8" fillId="0" borderId="23"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xf>
    <xf numFmtId="0" fontId="8" fillId="2" borderId="28" xfId="0" applyFont="1" applyFill="1" applyBorder="1" applyAlignment="1">
      <alignment horizontal="center" vertical="center" wrapText="1"/>
    </xf>
    <xf numFmtId="0" fontId="8" fillId="2" borderId="28" xfId="0" applyNumberFormat="1" applyFont="1" applyFill="1" applyBorder="1" applyAlignment="1">
      <alignment horizontal="center" vertical="center" wrapText="1"/>
    </xf>
    <xf numFmtId="0" fontId="8" fillId="0" borderId="23" xfId="0" applyFont="1" applyBorder="1" applyAlignment="1">
      <alignment horizontal="center" vertical="center" wrapText="1"/>
    </xf>
    <xf numFmtId="0" fontId="10" fillId="2" borderId="28"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10" fillId="2" borderId="17" xfId="0" applyFont="1" applyFill="1" applyBorder="1" applyAlignment="1">
      <alignment horizontal="left" vertical="center" wrapText="1"/>
    </xf>
    <xf numFmtId="0" fontId="10" fillId="2" borderId="28" xfId="0" applyFont="1" applyFill="1" applyBorder="1" applyAlignment="1">
      <alignment vertical="center" wrapText="1"/>
    </xf>
    <xf numFmtId="0" fontId="10" fillId="2" borderId="7" xfId="0" applyFont="1" applyFill="1" applyBorder="1" applyAlignment="1">
      <alignment vertical="center" wrapText="1"/>
    </xf>
    <xf numFmtId="0" fontId="10" fillId="0" borderId="22" xfId="0" applyFont="1" applyFill="1" applyBorder="1" applyAlignment="1">
      <alignment vertical="center" wrapText="1"/>
    </xf>
    <xf numFmtId="0" fontId="10" fillId="0" borderId="1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8" fillId="0" borderId="0" xfId="0" applyFont="1" applyFill="1" applyAlignment="1">
      <alignment horizontal="center" vertical="center"/>
    </xf>
    <xf numFmtId="0" fontId="10" fillId="0" borderId="33" xfId="0" applyFont="1" applyFill="1" applyBorder="1" applyAlignment="1">
      <alignment vertical="center" wrapText="1"/>
    </xf>
    <xf numFmtId="0" fontId="8" fillId="0" borderId="8" xfId="0" applyFont="1" applyBorder="1" applyAlignment="1">
      <alignment horizontal="center" vertical="center"/>
    </xf>
    <xf numFmtId="0" fontId="10" fillId="2" borderId="1"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19" xfId="0" applyFont="1" applyBorder="1" applyAlignment="1">
      <alignment horizontal="center" vertical="center"/>
    </xf>
    <xf numFmtId="0" fontId="8" fillId="2" borderId="53" xfId="0" applyFont="1" applyFill="1" applyBorder="1" applyAlignment="1">
      <alignment horizontal="center" vertical="center" wrapText="1"/>
    </xf>
    <xf numFmtId="0" fontId="8" fillId="2" borderId="53" xfId="0" applyFont="1" applyFill="1" applyBorder="1" applyAlignment="1">
      <alignment horizontal="center" vertical="center"/>
    </xf>
    <xf numFmtId="0" fontId="8" fillId="0" borderId="1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9" xfId="0" applyFont="1" applyFill="1" applyBorder="1" applyAlignment="1">
      <alignment horizontal="center" vertical="center" wrapText="1"/>
    </xf>
    <xf numFmtId="0" fontId="8" fillId="0" borderId="2" xfId="0" applyFont="1" applyBorder="1" applyAlignment="1">
      <alignment horizontal="center" vertical="center"/>
    </xf>
    <xf numFmtId="0" fontId="8" fillId="2" borderId="2" xfId="0" applyFont="1" applyFill="1" applyBorder="1" applyAlignment="1">
      <alignment horizontal="center" vertical="center"/>
    </xf>
    <xf numFmtId="0" fontId="8" fillId="2" borderId="1" xfId="0" applyFont="1" applyFill="1" applyBorder="1" applyAlignment="1">
      <alignment vertical="center"/>
    </xf>
    <xf numFmtId="0" fontId="8" fillId="0" borderId="1" xfId="0" applyFont="1" applyBorder="1" applyAlignment="1">
      <alignment vertical="center"/>
    </xf>
    <xf numFmtId="0" fontId="8" fillId="2" borderId="22"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left" vertical="center" wrapText="1"/>
    </xf>
    <xf numFmtId="0" fontId="8" fillId="2" borderId="2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39" xfId="0" applyFont="1" applyFill="1" applyBorder="1" applyAlignment="1">
      <alignment horizontal="center" vertical="center" wrapText="1"/>
    </xf>
    <xf numFmtId="0" fontId="8" fillId="2" borderId="20" xfId="0" applyNumberFormat="1"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0" xfId="0" applyFont="1" applyAlignment="1">
      <alignment vertical="center"/>
    </xf>
    <xf numFmtId="17" fontId="8" fillId="2" borderId="1" xfId="0" applyNumberFormat="1" applyFont="1" applyFill="1" applyBorder="1" applyAlignment="1">
      <alignment horizontal="center" vertical="center"/>
    </xf>
    <xf numFmtId="17" fontId="8" fillId="2" borderId="2" xfId="0" applyNumberFormat="1" applyFont="1" applyFill="1" applyBorder="1" applyAlignment="1">
      <alignment horizontal="center" vertical="center"/>
    </xf>
    <xf numFmtId="0" fontId="8" fillId="0" borderId="2" xfId="0" applyFont="1" applyFill="1" applyBorder="1" applyAlignment="1">
      <alignment horizontal="justify" vertical="center" wrapText="1"/>
    </xf>
    <xf numFmtId="0" fontId="8" fillId="0" borderId="1" xfId="0" applyFont="1" applyFill="1" applyBorder="1" applyAlignment="1">
      <alignment vertical="center"/>
    </xf>
    <xf numFmtId="0" fontId="8" fillId="0" borderId="0" xfId="0" applyFont="1" applyAlignment="1">
      <alignment horizontal="center" vertical="center"/>
    </xf>
    <xf numFmtId="0" fontId="8" fillId="0" borderId="0" xfId="0" applyFont="1" applyFill="1" applyAlignment="1">
      <alignment vertical="center"/>
    </xf>
    <xf numFmtId="0" fontId="8" fillId="2" borderId="1" xfId="0" applyFont="1" applyFill="1" applyBorder="1" applyAlignment="1">
      <alignment vertical="center" wrapText="1"/>
    </xf>
    <xf numFmtId="14" fontId="8" fillId="0" borderId="1" xfId="0" applyNumberFormat="1" applyFont="1" applyBorder="1" applyAlignment="1">
      <alignment vertical="center"/>
    </xf>
    <xf numFmtId="0" fontId="8" fillId="0" borderId="1" xfId="0" applyFont="1" applyFill="1" applyBorder="1" applyAlignment="1">
      <alignment vertical="center" wrapText="1"/>
    </xf>
    <xf numFmtId="0" fontId="8" fillId="0" borderId="2" xfId="0" applyFont="1" applyFill="1" applyBorder="1" applyAlignment="1">
      <alignment vertical="center" wrapText="1"/>
    </xf>
    <xf numFmtId="14" fontId="8" fillId="2" borderId="1" xfId="0" applyNumberFormat="1" applyFont="1" applyFill="1" applyBorder="1" applyAlignment="1">
      <alignment vertical="center"/>
    </xf>
    <xf numFmtId="0" fontId="8" fillId="3" borderId="0" xfId="0" applyFont="1" applyFill="1" applyAlignment="1">
      <alignment vertical="center"/>
    </xf>
    <xf numFmtId="0" fontId="8" fillId="0" borderId="2" xfId="0" applyFont="1" applyBorder="1" applyAlignment="1">
      <alignment vertical="center"/>
    </xf>
    <xf numFmtId="0" fontId="8" fillId="2" borderId="23" xfId="0" applyFont="1" applyFill="1" applyBorder="1" applyAlignment="1">
      <alignment horizontal="center" vertical="center"/>
    </xf>
    <xf numFmtId="0" fontId="8" fillId="0" borderId="1" xfId="0" applyFont="1" applyBorder="1" applyAlignment="1">
      <alignment vertical="center" wrapText="1"/>
    </xf>
    <xf numFmtId="0" fontId="8" fillId="0" borderId="2" xfId="0" applyFont="1" applyBorder="1" applyAlignment="1">
      <alignment horizontal="justify" vertical="center" wrapText="1"/>
    </xf>
    <xf numFmtId="0" fontId="8" fillId="5" borderId="0" xfId="0" applyFont="1" applyFill="1" applyAlignment="1">
      <alignment vertical="center"/>
    </xf>
    <xf numFmtId="0" fontId="8" fillId="0" borderId="9" xfId="0" applyFont="1" applyBorder="1" applyAlignment="1">
      <alignment vertical="center"/>
    </xf>
    <xf numFmtId="0" fontId="8" fillId="0" borderId="9" xfId="0" applyFont="1" applyBorder="1" applyAlignment="1">
      <alignment horizontal="center" vertical="center" wrapText="1"/>
    </xf>
    <xf numFmtId="0" fontId="8" fillId="2" borderId="0" xfId="0" applyFont="1" applyFill="1" applyAlignment="1">
      <alignment vertical="center"/>
    </xf>
    <xf numFmtId="0" fontId="8" fillId="2" borderId="28" xfId="0" applyFont="1" applyFill="1" applyBorder="1" applyAlignment="1">
      <alignment horizontal="center" vertical="center"/>
    </xf>
    <xf numFmtId="0" fontId="8" fillId="2" borderId="2" xfId="0" applyFont="1" applyFill="1" applyBorder="1" applyAlignment="1">
      <alignment horizontal="justify" vertical="center" wrapText="1"/>
    </xf>
    <xf numFmtId="0" fontId="8" fillId="0" borderId="1" xfId="94" applyFont="1" applyFill="1" applyBorder="1" applyAlignment="1">
      <alignment horizontal="justify" vertical="center" wrapText="1"/>
    </xf>
    <xf numFmtId="0" fontId="8" fillId="0" borderId="9" xfId="0" applyFont="1" applyFill="1" applyBorder="1" applyAlignment="1">
      <alignment vertical="center"/>
    </xf>
    <xf numFmtId="0" fontId="8" fillId="0" borderId="6" xfId="0" applyFont="1" applyFill="1" applyBorder="1" applyAlignment="1">
      <alignment vertical="center"/>
    </xf>
    <xf numFmtId="0" fontId="8" fillId="2" borderId="1" xfId="0" quotePrefix="1"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9"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9" xfId="0" applyFont="1" applyBorder="1" applyAlignment="1">
      <alignment horizontal="center" vertical="center"/>
    </xf>
    <xf numFmtId="0" fontId="8"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wrapText="1"/>
    </xf>
    <xf numFmtId="0" fontId="13" fillId="0" borderId="1" xfId="94" applyFont="1" applyBorder="1" applyAlignment="1">
      <alignment horizontal="center" vertical="center" wrapText="1"/>
    </xf>
    <xf numFmtId="0" fontId="8" fillId="0" borderId="2" xfId="0" applyFont="1" applyFill="1" applyBorder="1" applyAlignment="1">
      <alignment vertical="center"/>
    </xf>
    <xf numFmtId="0" fontId="10" fillId="2" borderId="17" xfId="0" applyNumberFormat="1" applyFont="1" applyFill="1" applyBorder="1" applyAlignment="1">
      <alignment horizontal="left" vertical="center" wrapText="1"/>
    </xf>
    <xf numFmtId="0" fontId="8" fillId="0" borderId="5" xfId="0" applyFont="1" applyBorder="1" applyAlignment="1">
      <alignment vertical="center"/>
    </xf>
    <xf numFmtId="0" fontId="8" fillId="2" borderId="19" xfId="0" applyFont="1" applyFill="1" applyBorder="1" applyAlignment="1">
      <alignment horizontal="center" vertical="center" wrapText="1"/>
    </xf>
    <xf numFmtId="0" fontId="8" fillId="0" borderId="8" xfId="0" applyFont="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2" borderId="42" xfId="0" applyFont="1" applyFill="1" applyBorder="1" applyAlignment="1">
      <alignment horizontal="center" vertical="center"/>
    </xf>
    <xf numFmtId="0" fontId="8" fillId="0" borderId="23" xfId="0" applyFont="1" applyBorder="1" applyAlignment="1">
      <alignment horizontal="justify" vertical="center" wrapText="1"/>
    </xf>
    <xf numFmtId="0" fontId="8" fillId="4" borderId="1" xfId="0" applyFont="1" applyFill="1" applyBorder="1" applyAlignment="1">
      <alignment horizontal="center" vertical="center"/>
    </xf>
    <xf numFmtId="0" fontId="8" fillId="0" borderId="23" xfId="0" applyFont="1" applyFill="1" applyBorder="1" applyAlignment="1">
      <alignment horizontal="justify" vertical="center" wrapText="1"/>
    </xf>
    <xf numFmtId="0" fontId="8" fillId="0" borderId="23" xfId="0" applyFont="1" applyBorder="1" applyAlignment="1">
      <alignment vertical="center"/>
    </xf>
    <xf numFmtId="0" fontId="8" fillId="0" borderId="0" xfId="0" applyFont="1" applyAlignment="1">
      <alignment horizontal="center" vertical="center" wrapText="1"/>
    </xf>
    <xf numFmtId="0" fontId="8" fillId="6" borderId="0" xfId="0" applyFont="1" applyFill="1" applyAlignment="1">
      <alignment vertical="center"/>
    </xf>
    <xf numFmtId="0" fontId="8" fillId="0" borderId="1" xfId="0" applyFont="1" applyBorder="1" applyAlignment="1">
      <alignment horizontal="justify" vertical="center"/>
    </xf>
    <xf numFmtId="0" fontId="8" fillId="2" borderId="48" xfId="0" applyFont="1" applyFill="1" applyBorder="1" applyAlignment="1">
      <alignment horizontal="center" vertical="center" wrapText="1"/>
    </xf>
    <xf numFmtId="0" fontId="8" fillId="2" borderId="23" xfId="0" applyFont="1" applyFill="1" applyBorder="1" applyAlignment="1">
      <alignment horizontal="justify" vertical="center" wrapText="1"/>
    </xf>
    <xf numFmtId="0" fontId="8" fillId="2" borderId="49"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0" borderId="0" xfId="0" applyFont="1" applyAlignment="1">
      <alignment horizontal="justify" vertical="center" wrapText="1"/>
    </xf>
    <xf numFmtId="0" fontId="8" fillId="2" borderId="0" xfId="0" applyFont="1" applyFill="1" applyAlignment="1">
      <alignment horizontal="center" vertical="center"/>
    </xf>
    <xf numFmtId="0" fontId="8" fillId="2" borderId="0" xfId="0" applyFont="1" applyFill="1" applyAlignment="1">
      <alignment horizontal="center" vertical="center" wrapText="1"/>
    </xf>
    <xf numFmtId="0" fontId="8" fillId="2" borderId="2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3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9" xfId="0" applyFont="1" applyFill="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4" fillId="2" borderId="1" xfId="0" applyFont="1" applyFill="1" applyBorder="1" applyAlignment="1">
      <alignment vertical="center"/>
    </xf>
    <xf numFmtId="0" fontId="14"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15" fillId="2" borderId="1" xfId="0" applyFont="1" applyFill="1" applyBorder="1" applyAlignment="1">
      <alignment vertical="center" wrapText="1"/>
    </xf>
    <xf numFmtId="0" fontId="10" fillId="2" borderId="1" xfId="0" applyFont="1" applyFill="1" applyBorder="1" applyAlignment="1">
      <alignment vertical="center" wrapText="1"/>
    </xf>
    <xf numFmtId="0" fontId="8" fillId="2" borderId="9" xfId="0" applyFont="1" applyFill="1" applyBorder="1" applyAlignment="1">
      <alignment horizontal="justify" vertical="center" wrapText="1"/>
    </xf>
    <xf numFmtId="0" fontId="8" fillId="2" borderId="1" xfId="0" applyFont="1" applyFill="1" applyBorder="1" applyAlignment="1">
      <alignment horizontal="center" vertical="center"/>
    </xf>
    <xf numFmtId="0" fontId="8" fillId="2" borderId="37" xfId="0" applyFont="1" applyFill="1" applyBorder="1" applyAlignment="1">
      <alignment horizontal="center" vertical="center" wrapText="1"/>
    </xf>
    <xf numFmtId="0" fontId="8" fillId="2" borderId="0" xfId="0" applyFont="1" applyFill="1" applyAlignment="1">
      <alignment horizontal="justify" vertical="center" wrapText="1"/>
    </xf>
    <xf numFmtId="0" fontId="8" fillId="2" borderId="2" xfId="0" applyFont="1" applyFill="1" applyBorder="1" applyAlignment="1">
      <alignment vertical="center" wrapText="1"/>
    </xf>
    <xf numFmtId="0" fontId="8" fillId="2" borderId="1" xfId="0" applyFont="1" applyFill="1" applyBorder="1" applyAlignment="1">
      <alignment horizontal="left" vertical="center" wrapText="1"/>
    </xf>
    <xf numFmtId="0" fontId="8" fillId="2" borderId="23" xfId="8" applyFont="1" applyFill="1" applyBorder="1" applyAlignment="1">
      <alignment horizontal="center" vertical="center"/>
    </xf>
    <xf numFmtId="0" fontId="8" fillId="2" borderId="4" xfId="0" applyNumberFormat="1" applyFont="1" applyFill="1" applyBorder="1" applyAlignment="1">
      <alignment horizontal="center" vertical="center" wrapText="1"/>
    </xf>
    <xf numFmtId="0" fontId="8" fillId="2" borderId="50" xfId="0" applyFont="1" applyFill="1" applyBorder="1" applyAlignment="1">
      <alignment horizontal="center" vertical="center" wrapText="1"/>
    </xf>
    <xf numFmtId="0" fontId="8" fillId="2" borderId="29" xfId="0" applyFont="1" applyFill="1" applyBorder="1" applyAlignment="1">
      <alignment vertical="center" wrapText="1"/>
    </xf>
    <xf numFmtId="0" fontId="8" fillId="2" borderId="51"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8" fillId="0" borderId="6" xfId="0" applyFont="1" applyFill="1" applyBorder="1" applyAlignment="1">
      <alignment horizontal="justify" vertical="center" wrapText="1"/>
    </xf>
    <xf numFmtId="0" fontId="8" fillId="0" borderId="10" xfId="0" applyNumberFormat="1" applyFont="1" applyFill="1" applyBorder="1" applyAlignment="1">
      <alignment horizontal="center" vertical="center" wrapText="1"/>
    </xf>
    <xf numFmtId="0" fontId="8" fillId="0" borderId="9" xfId="0" applyFont="1" applyFill="1" applyBorder="1" applyAlignment="1">
      <alignment horizontal="justify" vertical="center" wrapText="1"/>
    </xf>
    <xf numFmtId="0" fontId="8" fillId="0" borderId="9" xfId="0" applyFont="1" applyFill="1" applyBorder="1" applyAlignment="1">
      <alignment horizontal="center" vertical="center"/>
    </xf>
    <xf numFmtId="0" fontId="8" fillId="0" borderId="23" xfId="0" applyNumberFormat="1" applyFont="1" applyFill="1" applyBorder="1" applyAlignment="1">
      <alignment horizontal="center" vertical="center" wrapText="1"/>
    </xf>
    <xf numFmtId="0" fontId="8" fillId="0" borderId="3" xfId="0" applyFont="1" applyFill="1" applyBorder="1" applyAlignment="1">
      <alignment horizontal="justify" vertical="center" wrapText="1"/>
    </xf>
    <xf numFmtId="0" fontId="8" fillId="0" borderId="0" xfId="0" applyFont="1" applyFill="1" applyAlignment="1">
      <alignment vertical="center" wrapText="1"/>
    </xf>
    <xf numFmtId="0" fontId="8" fillId="0" borderId="19" xfId="0" applyFont="1" applyFill="1" applyBorder="1" applyAlignment="1">
      <alignment horizontal="center" vertical="center"/>
    </xf>
    <xf numFmtId="0" fontId="8" fillId="0" borderId="1" xfId="0" applyFont="1" applyFill="1" applyBorder="1" applyAlignment="1">
      <alignment horizontal="justify" vertical="center"/>
    </xf>
    <xf numFmtId="49" fontId="8" fillId="0" borderId="2" xfId="0" applyNumberFormat="1" applyFont="1" applyFill="1" applyBorder="1" applyAlignment="1">
      <alignment horizontal="center" vertical="center" wrapText="1"/>
    </xf>
    <xf numFmtId="0" fontId="13" fillId="0" borderId="1" xfId="94" applyFont="1" applyFill="1" applyBorder="1" applyAlignment="1">
      <alignment horizontal="center" vertical="center" wrapText="1"/>
    </xf>
    <xf numFmtId="0" fontId="8" fillId="0" borderId="1" xfId="94" applyFont="1" applyFill="1" applyBorder="1" applyAlignment="1">
      <alignment horizontal="center" vertical="center" wrapText="1"/>
    </xf>
    <xf numFmtId="0" fontId="8" fillId="0" borderId="2" xfId="94" applyFont="1" applyFill="1" applyBorder="1" applyAlignment="1">
      <alignment horizontal="center" vertical="center" wrapText="1"/>
    </xf>
    <xf numFmtId="0" fontId="8" fillId="2" borderId="19" xfId="0" applyFont="1" applyFill="1" applyBorder="1" applyAlignment="1">
      <alignment vertical="center"/>
    </xf>
    <xf numFmtId="0" fontId="8" fillId="2" borderId="9" xfId="0" applyFont="1" applyFill="1" applyBorder="1" applyAlignment="1">
      <alignment vertical="center"/>
    </xf>
    <xf numFmtId="0" fontId="8" fillId="0" borderId="33" xfId="0" applyNumberFormat="1" applyFont="1" applyFill="1" applyBorder="1" applyAlignment="1">
      <alignment horizontal="center" vertical="center" wrapText="1"/>
    </xf>
    <xf numFmtId="0" fontId="8" fillId="0" borderId="33" xfId="0" applyFont="1" applyFill="1" applyBorder="1" applyAlignment="1">
      <alignment horizontal="center" vertical="center" wrapText="1"/>
    </xf>
    <xf numFmtId="0" fontId="0" fillId="0" borderId="1" xfId="0" applyFont="1" applyFill="1" applyBorder="1" applyAlignment="1">
      <alignment horizontal="center"/>
    </xf>
    <xf numFmtId="0" fontId="8" fillId="0" borderId="0" xfId="0" applyFont="1" applyFill="1" applyBorder="1" applyAlignment="1">
      <alignment vertical="center"/>
    </xf>
    <xf numFmtId="0" fontId="8" fillId="2"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9"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2"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2"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3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23" xfId="0" applyFont="1" applyFill="1" applyBorder="1" applyAlignment="1">
      <alignment horizontal="center" vertical="center"/>
    </xf>
    <xf numFmtId="0" fontId="14" fillId="0" borderId="23" xfId="0" applyFont="1" applyBorder="1" applyAlignment="1">
      <alignment horizontal="center" vertical="center" wrapText="1"/>
    </xf>
    <xf numFmtId="0" fontId="14" fillId="0" borderId="1" xfId="0" applyFont="1" applyBorder="1" applyAlignment="1">
      <alignment horizontal="justify" vertical="center" wrapText="1"/>
    </xf>
    <xf numFmtId="0" fontId="14" fillId="2" borderId="1" xfId="0" applyFont="1" applyFill="1" applyBorder="1" applyAlignment="1">
      <alignment horizontal="justify" vertical="center" wrapText="1"/>
    </xf>
    <xf numFmtId="0" fontId="10" fillId="0" borderId="0" xfId="0" applyFont="1" applyFill="1" applyBorder="1" applyAlignment="1">
      <alignment horizontal="center" vertical="center" wrapText="1"/>
    </xf>
    <xf numFmtId="17" fontId="8" fillId="2" borderId="3" xfId="0" applyNumberFormat="1" applyFont="1" applyFill="1" applyBorder="1" applyAlignment="1">
      <alignment horizontal="center" vertical="center"/>
    </xf>
    <xf numFmtId="17" fontId="8" fillId="2" borderId="14" xfId="0" applyNumberFormat="1" applyFont="1" applyFill="1" applyBorder="1" applyAlignment="1">
      <alignment horizontal="center" vertical="center"/>
    </xf>
    <xf numFmtId="0" fontId="8" fillId="0" borderId="3" xfId="0" applyFont="1" applyBorder="1" applyAlignment="1">
      <alignment vertical="center"/>
    </xf>
    <xf numFmtId="0" fontId="8" fillId="0" borderId="3" xfId="0" applyFont="1" applyFill="1" applyBorder="1" applyAlignment="1">
      <alignment vertical="center"/>
    </xf>
    <xf numFmtId="0" fontId="8" fillId="2" borderId="3" xfId="0" applyFont="1" applyFill="1" applyBorder="1" applyAlignment="1">
      <alignment vertical="center"/>
    </xf>
    <xf numFmtId="14" fontId="8" fillId="0" borderId="3" xfId="0" applyNumberFormat="1" applyFont="1" applyBorder="1" applyAlignment="1">
      <alignment vertical="center"/>
    </xf>
    <xf numFmtId="0" fontId="8" fillId="0" borderId="3" xfId="0" applyFont="1" applyFill="1" applyBorder="1" applyAlignment="1">
      <alignment vertical="center" wrapText="1"/>
    </xf>
    <xf numFmtId="0" fontId="8" fillId="0" borderId="0" xfId="0" applyFont="1" applyBorder="1" applyAlignment="1">
      <alignment vertical="center"/>
    </xf>
    <xf numFmtId="0" fontId="8" fillId="0" borderId="9" xfId="0" applyFont="1" applyBorder="1" applyAlignment="1">
      <alignment horizontal="center" vertical="center"/>
    </xf>
    <xf numFmtId="0" fontId="8" fillId="2" borderId="9" xfId="0" applyFont="1" applyFill="1" applyBorder="1" applyAlignment="1">
      <alignment horizontal="center" vertical="center"/>
    </xf>
    <xf numFmtId="0" fontId="8" fillId="2" borderId="9" xfId="0" applyFont="1" applyFill="1" applyBorder="1" applyAlignment="1">
      <alignment horizontal="center" vertical="center" wrapText="1"/>
    </xf>
    <xf numFmtId="0" fontId="8" fillId="0" borderId="0" xfId="0" applyFont="1" applyAlignment="1">
      <alignment horizontal="center" vertical="center"/>
    </xf>
    <xf numFmtId="17" fontId="8" fillId="2" borderId="9" xfId="0" applyNumberFormat="1" applyFont="1" applyFill="1" applyBorder="1" applyAlignment="1">
      <alignment horizontal="center" vertical="center"/>
    </xf>
    <xf numFmtId="0" fontId="10" fillId="7" borderId="60" xfId="0" applyFont="1" applyFill="1" applyBorder="1" applyAlignment="1">
      <alignment horizontal="center" vertical="center" wrapText="1"/>
    </xf>
    <xf numFmtId="0" fontId="10" fillId="7" borderId="61" xfId="0" applyFont="1" applyFill="1" applyBorder="1" applyAlignment="1">
      <alignment horizontal="center" vertical="center" wrapText="1"/>
    </xf>
    <xf numFmtId="0" fontId="10" fillId="6" borderId="25"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10" fillId="6" borderId="61" xfId="0" applyFont="1" applyFill="1" applyBorder="1" applyAlignment="1">
      <alignment horizontal="center" vertical="center" wrapText="1"/>
    </xf>
    <xf numFmtId="0" fontId="10" fillId="4" borderId="61" xfId="0" applyFont="1" applyFill="1" applyBorder="1" applyAlignment="1">
      <alignment horizontal="center" vertical="center" wrapText="1"/>
    </xf>
    <xf numFmtId="0" fontId="10" fillId="4" borderId="47" xfId="0" applyFont="1" applyFill="1" applyBorder="1" applyAlignment="1">
      <alignment horizontal="center" vertical="center" wrapText="1"/>
    </xf>
    <xf numFmtId="0" fontId="10" fillId="4" borderId="56" xfId="0" applyFont="1" applyFill="1" applyBorder="1" applyAlignment="1">
      <alignment horizontal="center" vertical="center" wrapText="1"/>
    </xf>
    <xf numFmtId="0" fontId="10" fillId="6" borderId="47"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9" fillId="0" borderId="26" xfId="0" applyFont="1" applyBorder="1" applyAlignment="1">
      <alignment horizontal="center" vertical="center" wrapText="1"/>
    </xf>
    <xf numFmtId="0" fontId="18" fillId="0" borderId="57" xfId="0" applyFont="1" applyBorder="1" applyAlignment="1">
      <alignment horizontal="center" vertical="center"/>
    </xf>
    <xf numFmtId="0" fontId="18" fillId="0" borderId="39" xfId="0" applyFont="1" applyBorder="1" applyAlignment="1">
      <alignment horizontal="center" vertical="center"/>
    </xf>
    <xf numFmtId="0" fontId="18" fillId="0" borderId="24" xfId="0" applyFont="1" applyBorder="1" applyAlignment="1">
      <alignment horizontal="center" vertical="center"/>
    </xf>
    <xf numFmtId="0" fontId="18" fillId="0" borderId="0" xfId="0" applyFont="1" applyBorder="1" applyAlignment="1">
      <alignment horizontal="center" vertical="center"/>
    </xf>
    <xf numFmtId="0" fontId="18" fillId="0" borderId="40" xfId="0" applyFont="1" applyBorder="1" applyAlignment="1">
      <alignment horizontal="center" vertical="center"/>
    </xf>
    <xf numFmtId="0" fontId="18" fillId="0" borderId="25" xfId="0" applyFont="1" applyBorder="1" applyAlignment="1">
      <alignment horizontal="center" vertical="center"/>
    </xf>
    <xf numFmtId="0" fontId="18" fillId="0" borderId="16" xfId="0" applyFont="1" applyBorder="1" applyAlignment="1">
      <alignment horizontal="center" vertical="center"/>
    </xf>
    <xf numFmtId="0" fontId="18" fillId="0" borderId="32"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22" xfId="0" applyFont="1" applyBorder="1" applyAlignment="1">
      <alignment horizontal="center" vertical="center"/>
    </xf>
    <xf numFmtId="0" fontId="10" fillId="2" borderId="39"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13" xfId="0" applyNumberFormat="1" applyFont="1" applyFill="1" applyBorder="1" applyAlignment="1">
      <alignment horizontal="left" vertical="center" wrapText="1"/>
    </xf>
    <xf numFmtId="0" fontId="10" fillId="2" borderId="15" xfId="0" applyNumberFormat="1" applyFont="1" applyFill="1" applyBorder="1" applyAlignment="1">
      <alignment horizontal="left" vertical="center" wrapText="1"/>
    </xf>
    <xf numFmtId="0" fontId="8" fillId="0" borderId="54"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8" fillId="0" borderId="56"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5"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1"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14" xfId="0" applyFont="1" applyFill="1" applyBorder="1" applyAlignment="1">
      <alignment horizontal="left" vertical="center" wrapText="1"/>
    </xf>
    <xf numFmtId="0" fontId="8" fillId="0" borderId="2" xfId="0" applyFont="1" applyBorder="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10" fillId="2" borderId="20" xfId="0" applyFont="1" applyFill="1" applyBorder="1" applyAlignment="1">
      <alignment horizontal="center" vertical="center"/>
    </xf>
    <xf numFmtId="0" fontId="10" fillId="2" borderId="21" xfId="0" applyFont="1" applyFill="1" applyBorder="1" applyAlignment="1">
      <alignment horizontal="center" vertical="center"/>
    </xf>
    <xf numFmtId="0" fontId="10" fillId="2" borderId="22"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0" fillId="0" borderId="41" xfId="0" applyFont="1" applyFill="1" applyBorder="1" applyAlignment="1">
      <alignment horizontal="center" vertical="center" wrapText="1"/>
    </xf>
    <xf numFmtId="0" fontId="10" fillId="0" borderId="47" xfId="0" applyFont="1" applyFill="1" applyBorder="1" applyAlignment="1">
      <alignment horizontal="center" vertical="center" wrapText="1"/>
    </xf>
    <xf numFmtId="0" fontId="8" fillId="0" borderId="39" xfId="0" applyFont="1" applyFill="1" applyBorder="1" applyAlignment="1">
      <alignment horizontal="center" vertical="center" wrapText="1"/>
    </xf>
    <xf numFmtId="0" fontId="8" fillId="0" borderId="32"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20" xfId="0" applyNumberFormat="1" applyFont="1" applyFill="1" applyBorder="1" applyAlignment="1">
      <alignment horizontal="center" vertical="center" wrapText="1"/>
    </xf>
    <xf numFmtId="0" fontId="8" fillId="2" borderId="21" xfId="0" applyNumberFormat="1" applyFont="1" applyFill="1" applyBorder="1" applyAlignment="1">
      <alignment horizontal="center" vertical="center" wrapText="1"/>
    </xf>
    <xf numFmtId="0" fontId="8" fillId="2" borderId="22" xfId="0" applyNumberFormat="1" applyFont="1" applyFill="1" applyBorder="1" applyAlignment="1">
      <alignment horizontal="center" vertical="center" wrapText="1"/>
    </xf>
    <xf numFmtId="0" fontId="8" fillId="2" borderId="35"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0" borderId="20"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22"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29"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30" xfId="0" applyFont="1" applyFill="1" applyBorder="1" applyAlignment="1">
      <alignment horizontal="left" vertical="center" wrapText="1"/>
    </xf>
    <xf numFmtId="0" fontId="10" fillId="0" borderId="31" xfId="0"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8" fillId="2" borderId="29" xfId="0" applyNumberFormat="1" applyFont="1" applyFill="1" applyBorder="1" applyAlignment="1">
      <alignment horizontal="center" vertical="center" wrapText="1"/>
    </xf>
    <xf numFmtId="0" fontId="8" fillId="2" borderId="30" xfId="0" applyNumberFormat="1" applyFont="1" applyFill="1" applyBorder="1" applyAlignment="1">
      <alignment horizontal="center" vertical="center" wrapText="1"/>
    </xf>
    <xf numFmtId="0" fontId="8" fillId="2" borderId="31" xfId="0" applyNumberFormat="1"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2" xfId="0" applyFont="1" applyFill="1" applyBorder="1" applyAlignment="1">
      <alignment horizontal="center" vertical="center"/>
    </xf>
    <xf numFmtId="0" fontId="8" fillId="0" borderId="20" xfId="8" applyFont="1" applyFill="1" applyBorder="1" applyAlignment="1">
      <alignment horizontal="center" vertical="center" wrapText="1"/>
    </xf>
    <xf numFmtId="0" fontId="8" fillId="0" borderId="21" xfId="8" applyFont="1" applyFill="1" applyBorder="1" applyAlignment="1">
      <alignment horizontal="center" vertical="center" wrapText="1"/>
    </xf>
    <xf numFmtId="0" fontId="8" fillId="0" borderId="22" xfId="8" applyFont="1" applyFill="1" applyBorder="1" applyAlignment="1">
      <alignment horizontal="center" vertical="center" wrapText="1"/>
    </xf>
    <xf numFmtId="0" fontId="8" fillId="0" borderId="23" xfId="0" applyFont="1" applyFill="1" applyBorder="1" applyAlignment="1">
      <alignment horizontal="center" vertical="center" wrapText="1"/>
    </xf>
    <xf numFmtId="0" fontId="10" fillId="2" borderId="1" xfId="0" applyFont="1" applyFill="1" applyBorder="1" applyAlignment="1">
      <alignment horizontal="center" vertical="center"/>
    </xf>
    <xf numFmtId="0" fontId="8" fillId="0" borderId="19" xfId="0" applyFont="1" applyFill="1" applyBorder="1" applyAlignment="1">
      <alignment horizontal="center" vertical="center" wrapText="1"/>
    </xf>
    <xf numFmtId="0" fontId="8" fillId="2" borderId="39" xfId="0" applyNumberFormat="1" applyFont="1" applyFill="1" applyBorder="1" applyAlignment="1">
      <alignment horizontal="center" vertical="center" wrapText="1"/>
    </xf>
    <xf numFmtId="0" fontId="8" fillId="2" borderId="40" xfId="0" applyNumberFormat="1" applyFont="1" applyFill="1" applyBorder="1" applyAlignment="1">
      <alignment horizontal="center" vertical="center" wrapText="1"/>
    </xf>
    <xf numFmtId="0" fontId="8" fillId="2" borderId="32" xfId="0" applyNumberFormat="1" applyFont="1" applyFill="1" applyBorder="1" applyAlignment="1">
      <alignment horizontal="center" vertical="center" wrapText="1"/>
    </xf>
    <xf numFmtId="0" fontId="10" fillId="6" borderId="33" xfId="0" applyFont="1" applyFill="1" applyBorder="1" applyAlignment="1">
      <alignment horizontal="center" vertical="center"/>
    </xf>
    <xf numFmtId="0" fontId="10" fillId="6" borderId="59" xfId="0" applyFont="1" applyFill="1" applyBorder="1" applyAlignment="1">
      <alignment horizontal="center" vertical="center"/>
    </xf>
    <xf numFmtId="0" fontId="10" fillId="6" borderId="53" xfId="0" applyFont="1" applyFill="1" applyBorder="1" applyAlignment="1">
      <alignment horizontal="center" vertical="center"/>
    </xf>
    <xf numFmtId="0" fontId="8" fillId="0" borderId="20"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8" fillId="0" borderId="22" xfId="0" applyNumberFormat="1" applyFont="1" applyFill="1" applyBorder="1" applyAlignment="1">
      <alignment horizontal="center" vertical="center" wrapText="1"/>
    </xf>
    <xf numFmtId="0" fontId="10" fillId="0" borderId="21"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8" fillId="0" borderId="19" xfId="0" applyNumberFormat="1" applyFont="1" applyFill="1" applyBorder="1" applyAlignment="1">
      <alignment horizontal="center" vertical="center" wrapText="1"/>
    </xf>
    <xf numFmtId="0" fontId="8" fillId="0" borderId="52" xfId="0" applyNumberFormat="1" applyFont="1" applyFill="1" applyBorder="1" applyAlignment="1">
      <alignment horizontal="center" vertical="center" wrapText="1"/>
    </xf>
    <xf numFmtId="0" fontId="8" fillId="0" borderId="40" xfId="0" applyFont="1" applyFill="1" applyBorder="1" applyAlignment="1">
      <alignment horizontal="center" vertical="center" wrapText="1"/>
    </xf>
    <xf numFmtId="0" fontId="10" fillId="7" borderId="63" xfId="0" applyFont="1" applyFill="1" applyBorder="1" applyAlignment="1">
      <alignment horizontal="center" vertical="center"/>
    </xf>
    <xf numFmtId="0" fontId="10" fillId="7" borderId="62" xfId="0" applyFont="1" applyFill="1" applyBorder="1" applyAlignment="1">
      <alignment horizontal="center" vertical="center"/>
    </xf>
    <xf numFmtId="0" fontId="10" fillId="7" borderId="7" xfId="0" applyFont="1" applyFill="1" applyBorder="1" applyAlignment="1">
      <alignment horizontal="center" vertical="center"/>
    </xf>
    <xf numFmtId="0" fontId="10" fillId="4" borderId="33" xfId="0" applyFont="1" applyFill="1" applyBorder="1" applyAlignment="1">
      <alignment horizontal="center" vertical="center" wrapText="1"/>
    </xf>
    <xf numFmtId="0" fontId="10" fillId="4" borderId="59" xfId="0" applyFont="1" applyFill="1" applyBorder="1" applyAlignment="1">
      <alignment horizontal="center" vertical="center"/>
    </xf>
    <xf numFmtId="0" fontId="10" fillId="4" borderId="53"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9" xfId="0" applyFont="1" applyFill="1" applyBorder="1" applyAlignment="1">
      <alignment horizontal="center" vertical="center"/>
    </xf>
    <xf numFmtId="0" fontId="8" fillId="2" borderId="3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49" fontId="8" fillId="0" borderId="2" xfId="0" applyNumberFormat="1" applyFont="1" applyFill="1" applyBorder="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2" borderId="3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0" fillId="2" borderId="12" xfId="0" applyNumberFormat="1" applyFont="1" applyFill="1" applyBorder="1" applyAlignment="1">
      <alignment horizontal="center" vertical="center" wrapText="1"/>
    </xf>
    <xf numFmtId="0" fontId="10" fillId="2" borderId="17" xfId="0" applyNumberFormat="1" applyFont="1" applyFill="1" applyBorder="1" applyAlignment="1">
      <alignment horizontal="center" vertical="center" wrapText="1"/>
    </xf>
    <xf numFmtId="0" fontId="10" fillId="2" borderId="18" xfId="0" applyNumberFormat="1" applyFont="1" applyFill="1" applyBorder="1" applyAlignment="1">
      <alignment horizontal="center" vertical="center" wrapText="1"/>
    </xf>
    <xf numFmtId="0" fontId="10" fillId="2" borderId="29" xfId="0" applyFont="1" applyFill="1" applyBorder="1" applyAlignment="1">
      <alignment horizontal="left" vertical="center" wrapText="1"/>
    </xf>
    <xf numFmtId="0" fontId="10" fillId="2" borderId="30" xfId="0" applyFont="1" applyFill="1" applyBorder="1" applyAlignment="1">
      <alignment horizontal="left" vertical="center" wrapText="1"/>
    </xf>
    <xf numFmtId="0" fontId="10" fillId="2" borderId="36" xfId="0" applyFont="1" applyFill="1" applyBorder="1" applyAlignment="1">
      <alignment horizontal="left" vertical="center" wrapText="1"/>
    </xf>
    <xf numFmtId="0" fontId="10" fillId="2" borderId="31" xfId="0" applyFont="1" applyFill="1" applyBorder="1" applyAlignment="1">
      <alignment horizontal="left" vertical="center" wrapText="1"/>
    </xf>
    <xf numFmtId="0" fontId="10" fillId="2" borderId="36"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30"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10" fillId="0" borderId="0"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8" fillId="2" borderId="31" xfId="0" applyFont="1" applyFill="1" applyBorder="1" applyAlignment="1">
      <alignment horizontal="center" vertical="center"/>
    </xf>
    <xf numFmtId="0" fontId="10" fillId="2" borderId="35" xfId="0" applyFont="1" applyFill="1" applyBorder="1" applyAlignment="1">
      <alignment horizontal="center" vertical="center" wrapText="1"/>
    </xf>
    <xf numFmtId="0" fontId="10" fillId="2" borderId="46" xfId="0" applyNumberFormat="1" applyFont="1" applyFill="1" applyBorder="1" applyAlignment="1">
      <alignment horizontal="center" vertical="center" wrapText="1"/>
    </xf>
    <xf numFmtId="0" fontId="10" fillId="2" borderId="41" xfId="0" applyNumberFormat="1"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8" fillId="0" borderId="29"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10" fillId="2" borderId="13"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34" xfId="0" applyFont="1" applyFill="1" applyBorder="1" applyAlignment="1">
      <alignment horizontal="left" vertical="center" wrapText="1"/>
    </xf>
    <xf numFmtId="0" fontId="10" fillId="2" borderId="38" xfId="0" applyFont="1" applyFill="1" applyBorder="1" applyAlignment="1">
      <alignment horizontal="left" vertical="center" wrapText="1"/>
    </xf>
    <xf numFmtId="0" fontId="10" fillId="2" borderId="46" xfId="0" applyFont="1" applyFill="1" applyBorder="1" applyAlignment="1">
      <alignment horizontal="center" vertical="center" wrapText="1"/>
    </xf>
    <xf numFmtId="0" fontId="10" fillId="2" borderId="4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10" fillId="2" borderId="20" xfId="0" applyFont="1" applyFill="1" applyBorder="1" applyAlignment="1">
      <alignment horizontal="left" vertical="center" wrapText="1"/>
    </xf>
    <xf numFmtId="0" fontId="10" fillId="2" borderId="21" xfId="0" applyFont="1" applyFill="1" applyBorder="1" applyAlignment="1">
      <alignment horizontal="left" vertical="center" wrapText="1"/>
    </xf>
    <xf numFmtId="0" fontId="10" fillId="2" borderId="22" xfId="0" applyFont="1" applyFill="1" applyBorder="1" applyAlignment="1">
      <alignment horizontal="left" vertical="center" wrapText="1"/>
    </xf>
    <xf numFmtId="0" fontId="8" fillId="2" borderId="1" xfId="0" applyNumberFormat="1" applyFont="1" applyFill="1" applyBorder="1" applyAlignment="1">
      <alignment horizontal="center" vertical="center" wrapText="1"/>
    </xf>
    <xf numFmtId="0" fontId="10" fillId="2" borderId="57"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0" borderId="36" xfId="0" applyFont="1" applyFill="1" applyBorder="1" applyAlignment="1">
      <alignment horizontal="left" vertical="center" wrapText="1"/>
    </xf>
    <xf numFmtId="0" fontId="8" fillId="2" borderId="42"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8" fillId="2" borderId="58" xfId="0" applyFont="1" applyFill="1" applyBorder="1" applyAlignment="1">
      <alignment horizontal="center" vertical="center" wrapText="1"/>
    </xf>
    <xf numFmtId="0" fontId="10" fillId="2" borderId="20" xfId="0" applyNumberFormat="1" applyFont="1" applyFill="1" applyBorder="1" applyAlignment="1">
      <alignment horizontal="center" vertical="center" wrapText="1"/>
    </xf>
    <xf numFmtId="0" fontId="10" fillId="2" borderId="21" xfId="0" applyNumberFormat="1" applyFont="1" applyFill="1" applyBorder="1" applyAlignment="1">
      <alignment horizontal="center" vertical="center" wrapText="1"/>
    </xf>
    <xf numFmtId="0" fontId="10" fillId="2" borderId="22" xfId="0" applyNumberFormat="1" applyFont="1" applyFill="1" applyBorder="1" applyAlignment="1">
      <alignment horizontal="center" vertical="center" wrapText="1"/>
    </xf>
    <xf numFmtId="0" fontId="10" fillId="2" borderId="40" xfId="0" applyNumberFormat="1" applyFont="1" applyFill="1" applyBorder="1" applyAlignment="1">
      <alignment horizontal="center" vertical="center" wrapText="1"/>
    </xf>
    <xf numFmtId="0" fontId="10" fillId="2" borderId="32" xfId="0" applyNumberFormat="1" applyFont="1" applyFill="1" applyBorder="1" applyAlignment="1">
      <alignment horizontal="center" vertical="center" wrapText="1"/>
    </xf>
    <xf numFmtId="0" fontId="10" fillId="2" borderId="15" xfId="0" applyFont="1" applyFill="1" applyBorder="1" applyAlignment="1">
      <alignment horizontal="left" vertical="center" wrapText="1"/>
    </xf>
  </cellXfs>
  <cellStyles count="101">
    <cellStyle name="Euro" xfId="96"/>
    <cellStyle name="Euro 2" xfId="97"/>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yperlink" xfId="12"/>
    <cellStyle name="Millares 2" xfId="1"/>
    <cellStyle name="Millares 2 2" xfId="99"/>
    <cellStyle name="Millares 2 3" xfId="98"/>
    <cellStyle name="Millares 3" xfId="2"/>
    <cellStyle name="Millares 3 2" xfId="100"/>
    <cellStyle name="Millares 4" xfId="3"/>
    <cellStyle name="Moneda 2" xfId="4"/>
    <cellStyle name="Moneda 2 2" xfId="5"/>
    <cellStyle name="Normal" xfId="0" builtinId="0"/>
    <cellStyle name="Normal 13" xfId="13"/>
    <cellStyle name="Normal 2" xfId="6"/>
    <cellStyle name="Normal 2 2" xfId="7"/>
    <cellStyle name="Normal 3" xfId="8"/>
    <cellStyle name="Normal 3 2" xfId="9"/>
    <cellStyle name="Normal 4" xfId="95"/>
    <cellStyle name="Porcentaje 2" xfId="10"/>
    <cellStyle name="Porcentaje 3" xfId="11"/>
  </cellStyles>
  <dxfs count="0"/>
  <tableStyles count="0" defaultTableStyle="TableStyleMedium2" defaultPivotStyle="PivotStyleLight16"/>
  <colors>
    <mruColors>
      <color rgb="FFB686DA"/>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585107</xdr:colOff>
      <xdr:row>2</xdr:row>
      <xdr:rowOff>149678</xdr:rowOff>
    </xdr:from>
    <xdr:to>
      <xdr:col>0</xdr:col>
      <xdr:colOff>1927677</xdr:colOff>
      <xdr:row>10</xdr:row>
      <xdr:rowOff>163285</xdr:rowOff>
    </xdr:to>
    <xdr:pic>
      <xdr:nvPicPr>
        <xdr:cNvPr id="2" name="Picture 2" descr="logo de la universidad del quindi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107" y="149678"/>
          <a:ext cx="1342570" cy="1524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uniquindio.edu.co/asuntos_disciplinarios/documentos.php?id=1847" TargetMode="External"/><Relationship Id="rId13" Type="http://schemas.openxmlformats.org/officeDocument/2006/relationships/drawing" Target="../drawings/drawing1.xml"/><Relationship Id="rId3" Type="http://schemas.openxmlformats.org/officeDocument/2006/relationships/hyperlink" Target="https://es.wikipedia.org/wiki/Adenda" TargetMode="External"/><Relationship Id="rId7" Type="http://schemas.openxmlformats.org/officeDocument/2006/relationships/hyperlink" Target="https://es.wikipedia.org/wiki/Adenda" TargetMode="External"/><Relationship Id="rId12" Type="http://schemas.openxmlformats.org/officeDocument/2006/relationships/printerSettings" Target="../printerSettings/printerSettings1.bin"/><Relationship Id="rId2" Type="http://schemas.openxmlformats.org/officeDocument/2006/relationships/hyperlink" Target="http://smuqplaf.uniquindio.edu.co/login" TargetMode="External"/><Relationship Id="rId1" Type="http://schemas.openxmlformats.org/officeDocument/2006/relationships/hyperlink" Target="http://www.bibliotecacrai.com/tuyo" TargetMode="External"/><Relationship Id="rId6" Type="http://schemas.openxmlformats.org/officeDocument/2006/relationships/hyperlink" Target="https://es.wikipedia.org/wiki/Adenda" TargetMode="External"/><Relationship Id="rId11" Type="http://schemas.openxmlformats.org/officeDocument/2006/relationships/hyperlink" Target="http://www.uniquindio.edu.co/asuntos_disciplinarios/documentos.php?id=1847" TargetMode="External"/><Relationship Id="rId5" Type="http://schemas.openxmlformats.org/officeDocument/2006/relationships/hyperlink" Target="https://es.wikipedia.org/wiki/Adenda" TargetMode="External"/><Relationship Id="rId15" Type="http://schemas.openxmlformats.org/officeDocument/2006/relationships/comments" Target="../comments1.xml"/><Relationship Id="rId10" Type="http://schemas.openxmlformats.org/officeDocument/2006/relationships/hyperlink" Target="http://www.uniquindio.edu.co/asuntos_disciplinarios/documentos.php?id=1847" TargetMode="External"/><Relationship Id="rId4" Type="http://schemas.openxmlformats.org/officeDocument/2006/relationships/hyperlink" Target="https://es.wikipedia.org/wiki/Adenda" TargetMode="External"/><Relationship Id="rId9" Type="http://schemas.openxmlformats.org/officeDocument/2006/relationships/hyperlink" Target="http://www.uniquindio.edu.co/asuntos_disciplinarios/documentos.php?id=1847" TargetMode="External"/><Relationship Id="rId1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989"/>
  <sheetViews>
    <sheetView showGridLines="0" tabSelected="1" topLeftCell="E1" zoomScale="60" zoomScaleNormal="60" zoomScalePageLayoutView="90" workbookViewId="0">
      <selection activeCell="AD15" sqref="AD15"/>
    </sheetView>
  </sheetViews>
  <sheetFormatPr baseColWidth="10" defaultRowHeight="14.25" x14ac:dyDescent="0.25"/>
  <cols>
    <col min="1" max="1" width="38.42578125" style="49" bestFit="1" customWidth="1"/>
    <col min="2" max="2" width="34.42578125" style="54" bestFit="1" customWidth="1"/>
    <col min="3" max="3" width="45" style="54" customWidth="1"/>
    <col min="4" max="4" width="49.140625" style="103" customWidth="1"/>
    <col min="5" max="5" width="21.42578125" style="54" customWidth="1"/>
    <col min="6" max="6" width="21.140625" style="54" customWidth="1"/>
    <col min="7" max="7" width="23.7109375" style="54" customWidth="1"/>
    <col min="8" max="8" width="13.85546875" style="54" bestFit="1" customWidth="1"/>
    <col min="9" max="9" width="20" style="54" customWidth="1"/>
    <col min="10" max="10" width="23.28515625" style="54" customWidth="1"/>
    <col min="11" max="11" width="24" style="54" customWidth="1"/>
    <col min="12" max="12" width="20.85546875" style="54" customWidth="1"/>
    <col min="13" max="13" width="24.85546875" style="104" customWidth="1"/>
    <col min="14" max="14" width="30.42578125" style="49" bestFit="1" customWidth="1"/>
    <col min="15" max="15" width="36.28515625" style="105" customWidth="1"/>
    <col min="16" max="16" width="13.140625" style="104" customWidth="1"/>
    <col min="17" max="18" width="10.85546875" style="104"/>
    <col min="19" max="19" width="14.42578125" style="104" customWidth="1"/>
    <col min="20" max="21" width="11.42578125" style="49"/>
    <col min="22" max="23" width="11.42578125" style="55"/>
    <col min="24" max="16384" width="11.42578125" style="49"/>
  </cols>
  <sheetData>
    <row r="1" spans="1:21" x14ac:dyDescent="0.25">
      <c r="B1" s="210"/>
      <c r="C1" s="210"/>
      <c r="E1" s="210"/>
      <c r="F1" s="210"/>
      <c r="G1" s="210"/>
      <c r="H1" s="210"/>
      <c r="I1" s="210"/>
      <c r="J1" s="210"/>
      <c r="K1" s="210"/>
      <c r="L1" s="210"/>
    </row>
    <row r="2" spans="1:21" ht="15" thickBot="1" x14ac:dyDescent="0.3">
      <c r="B2" s="210"/>
      <c r="C2" s="210"/>
      <c r="E2" s="210"/>
      <c r="F2" s="210"/>
      <c r="G2" s="210"/>
      <c r="H2" s="210"/>
      <c r="I2" s="210"/>
      <c r="J2" s="210"/>
      <c r="K2" s="210"/>
      <c r="L2" s="210"/>
    </row>
    <row r="3" spans="1:21" ht="15" customHeight="1" x14ac:dyDescent="0.25">
      <c r="A3" s="232"/>
      <c r="B3" s="223" t="s">
        <v>2060</v>
      </c>
      <c r="C3" s="224"/>
      <c r="D3" s="224"/>
      <c r="E3" s="224"/>
      <c r="F3" s="224"/>
      <c r="G3" s="224"/>
      <c r="H3" s="224"/>
      <c r="I3" s="224"/>
      <c r="J3" s="224"/>
      <c r="K3" s="224"/>
      <c r="L3" s="224"/>
      <c r="M3" s="224"/>
      <c r="N3" s="224"/>
      <c r="O3" s="224"/>
      <c r="P3" s="224"/>
      <c r="Q3" s="224"/>
      <c r="R3" s="224"/>
      <c r="S3" s="224"/>
      <c r="T3" s="224"/>
      <c r="U3" s="225"/>
    </row>
    <row r="4" spans="1:21" ht="15" customHeight="1" x14ac:dyDescent="0.25">
      <c r="A4" s="233"/>
      <c r="B4" s="226"/>
      <c r="C4" s="227"/>
      <c r="D4" s="227"/>
      <c r="E4" s="227"/>
      <c r="F4" s="227"/>
      <c r="G4" s="227"/>
      <c r="H4" s="227"/>
      <c r="I4" s="227"/>
      <c r="J4" s="227"/>
      <c r="K4" s="227"/>
      <c r="L4" s="227"/>
      <c r="M4" s="227"/>
      <c r="N4" s="227"/>
      <c r="O4" s="227"/>
      <c r="P4" s="227"/>
      <c r="Q4" s="227"/>
      <c r="R4" s="227"/>
      <c r="S4" s="227"/>
      <c r="T4" s="227"/>
      <c r="U4" s="228"/>
    </row>
    <row r="5" spans="1:21" ht="15" customHeight="1" x14ac:dyDescent="0.25">
      <c r="A5" s="233"/>
      <c r="B5" s="226"/>
      <c r="C5" s="227"/>
      <c r="D5" s="227"/>
      <c r="E5" s="227"/>
      <c r="F5" s="227"/>
      <c r="G5" s="227"/>
      <c r="H5" s="227"/>
      <c r="I5" s="227"/>
      <c r="J5" s="227"/>
      <c r="K5" s="227"/>
      <c r="L5" s="227"/>
      <c r="M5" s="227"/>
      <c r="N5" s="227"/>
      <c r="O5" s="227"/>
      <c r="P5" s="227"/>
      <c r="Q5" s="227"/>
      <c r="R5" s="227"/>
      <c r="S5" s="227"/>
      <c r="T5" s="227"/>
      <c r="U5" s="228"/>
    </row>
    <row r="6" spans="1:21" ht="15" customHeight="1" x14ac:dyDescent="0.25">
      <c r="A6" s="233"/>
      <c r="B6" s="226"/>
      <c r="C6" s="227"/>
      <c r="D6" s="227"/>
      <c r="E6" s="227"/>
      <c r="F6" s="227"/>
      <c r="G6" s="227"/>
      <c r="H6" s="227"/>
      <c r="I6" s="227"/>
      <c r="J6" s="227"/>
      <c r="K6" s="227"/>
      <c r="L6" s="227"/>
      <c r="M6" s="227"/>
      <c r="N6" s="227"/>
      <c r="O6" s="227"/>
      <c r="P6" s="227"/>
      <c r="Q6" s="227"/>
      <c r="R6" s="227"/>
      <c r="S6" s="227"/>
      <c r="T6" s="227"/>
      <c r="U6" s="228"/>
    </row>
    <row r="7" spans="1:21" ht="15" customHeight="1" x14ac:dyDescent="0.25">
      <c r="A7" s="233"/>
      <c r="B7" s="226"/>
      <c r="C7" s="227"/>
      <c r="D7" s="227"/>
      <c r="E7" s="227"/>
      <c r="F7" s="227"/>
      <c r="G7" s="227"/>
      <c r="H7" s="227"/>
      <c r="I7" s="227"/>
      <c r="J7" s="227"/>
      <c r="K7" s="227"/>
      <c r="L7" s="227"/>
      <c r="M7" s="227"/>
      <c r="N7" s="227"/>
      <c r="O7" s="227"/>
      <c r="P7" s="227"/>
      <c r="Q7" s="227"/>
      <c r="R7" s="227"/>
      <c r="S7" s="227"/>
      <c r="T7" s="227"/>
      <c r="U7" s="228"/>
    </row>
    <row r="8" spans="1:21" ht="15" customHeight="1" x14ac:dyDescent="0.25">
      <c r="A8" s="233"/>
      <c r="B8" s="226"/>
      <c r="C8" s="227"/>
      <c r="D8" s="227"/>
      <c r="E8" s="227"/>
      <c r="F8" s="227"/>
      <c r="G8" s="227"/>
      <c r="H8" s="227"/>
      <c r="I8" s="227"/>
      <c r="J8" s="227"/>
      <c r="K8" s="227"/>
      <c r="L8" s="227"/>
      <c r="M8" s="227"/>
      <c r="N8" s="227"/>
      <c r="O8" s="227"/>
      <c r="P8" s="227"/>
      <c r="Q8" s="227"/>
      <c r="R8" s="227"/>
      <c r="S8" s="227"/>
      <c r="T8" s="227"/>
      <c r="U8" s="228"/>
    </row>
    <row r="9" spans="1:21" ht="15" customHeight="1" x14ac:dyDescent="0.25">
      <c r="A9" s="233"/>
      <c r="B9" s="226"/>
      <c r="C9" s="227"/>
      <c r="D9" s="227"/>
      <c r="E9" s="227"/>
      <c r="F9" s="227"/>
      <c r="G9" s="227"/>
      <c r="H9" s="227"/>
      <c r="I9" s="227"/>
      <c r="J9" s="227"/>
      <c r="K9" s="227"/>
      <c r="L9" s="227"/>
      <c r="M9" s="227"/>
      <c r="N9" s="227"/>
      <c r="O9" s="227"/>
      <c r="P9" s="227"/>
      <c r="Q9" s="227"/>
      <c r="R9" s="227"/>
      <c r="S9" s="227"/>
      <c r="T9" s="227"/>
      <c r="U9" s="228"/>
    </row>
    <row r="10" spans="1:21" ht="15" customHeight="1" x14ac:dyDescent="0.25">
      <c r="A10" s="233"/>
      <c r="B10" s="226"/>
      <c r="C10" s="227"/>
      <c r="D10" s="227"/>
      <c r="E10" s="227"/>
      <c r="F10" s="227"/>
      <c r="G10" s="227"/>
      <c r="H10" s="227"/>
      <c r="I10" s="227"/>
      <c r="J10" s="227"/>
      <c r="K10" s="227"/>
      <c r="L10" s="227"/>
      <c r="M10" s="227"/>
      <c r="N10" s="227"/>
      <c r="O10" s="227"/>
      <c r="P10" s="227"/>
      <c r="Q10" s="227"/>
      <c r="R10" s="227"/>
      <c r="S10" s="227"/>
      <c r="T10" s="227"/>
      <c r="U10" s="228"/>
    </row>
    <row r="11" spans="1:21" ht="15" customHeight="1" x14ac:dyDescent="0.25">
      <c r="A11" s="233"/>
      <c r="B11" s="226"/>
      <c r="C11" s="227"/>
      <c r="D11" s="227"/>
      <c r="E11" s="227"/>
      <c r="F11" s="227"/>
      <c r="G11" s="227"/>
      <c r="H11" s="227"/>
      <c r="I11" s="227"/>
      <c r="J11" s="227"/>
      <c r="K11" s="227"/>
      <c r="L11" s="227"/>
      <c r="M11" s="227"/>
      <c r="N11" s="227"/>
      <c r="O11" s="227"/>
      <c r="P11" s="227"/>
      <c r="Q11" s="227"/>
      <c r="R11" s="227"/>
      <c r="S11" s="227"/>
      <c r="T11" s="227"/>
      <c r="U11" s="228"/>
    </row>
    <row r="12" spans="1:21" ht="15" customHeight="1" thickBot="1" x14ac:dyDescent="0.3">
      <c r="A12" s="234"/>
      <c r="B12" s="229"/>
      <c r="C12" s="230"/>
      <c r="D12" s="230"/>
      <c r="E12" s="230"/>
      <c r="F12" s="230"/>
      <c r="G12" s="230"/>
      <c r="H12" s="230"/>
      <c r="I12" s="230"/>
      <c r="J12" s="230"/>
      <c r="K12" s="230"/>
      <c r="L12" s="230"/>
      <c r="M12" s="230"/>
      <c r="N12" s="230"/>
      <c r="O12" s="230"/>
      <c r="P12" s="230"/>
      <c r="Q12" s="230"/>
      <c r="R12" s="230"/>
      <c r="S12" s="230"/>
      <c r="T12" s="230"/>
      <c r="U12" s="231"/>
    </row>
    <row r="13" spans="1:21" ht="72.75" customHeight="1" thickBot="1" x14ac:dyDescent="0.3">
      <c r="A13" s="320" t="s">
        <v>21</v>
      </c>
      <c r="B13" s="321"/>
      <c r="C13" s="321"/>
      <c r="D13" s="321"/>
      <c r="E13" s="321"/>
      <c r="F13" s="321"/>
      <c r="G13" s="321"/>
      <c r="H13" s="321"/>
      <c r="I13" s="322"/>
      <c r="J13" s="331" t="s">
        <v>22</v>
      </c>
      <c r="K13" s="332"/>
      <c r="L13" s="332"/>
      <c r="M13" s="332"/>
      <c r="N13" s="333"/>
      <c r="O13" s="334" t="s">
        <v>20</v>
      </c>
      <c r="P13" s="335"/>
      <c r="Q13" s="335"/>
      <c r="R13" s="335"/>
      <c r="S13" s="335"/>
      <c r="T13" s="335"/>
      <c r="U13" s="336"/>
    </row>
    <row r="14" spans="1:21" ht="60" customHeight="1" thickBot="1" x14ac:dyDescent="0.3">
      <c r="A14" s="214" t="s">
        <v>0</v>
      </c>
      <c r="B14" s="215" t="s">
        <v>1397</v>
      </c>
      <c r="C14" s="216" t="s">
        <v>1408</v>
      </c>
      <c r="D14" s="217" t="s">
        <v>1</v>
      </c>
      <c r="E14" s="217" t="s">
        <v>2</v>
      </c>
      <c r="F14" s="217" t="s">
        <v>3</v>
      </c>
      <c r="G14" s="217" t="s">
        <v>15</v>
      </c>
      <c r="H14" s="217" t="s">
        <v>16</v>
      </c>
      <c r="I14" s="221" t="s">
        <v>17</v>
      </c>
      <c r="J14" s="212" t="s">
        <v>915</v>
      </c>
      <c r="K14" s="213" t="s">
        <v>5</v>
      </c>
      <c r="L14" s="213" t="s">
        <v>19</v>
      </c>
      <c r="M14" s="213" t="s">
        <v>4</v>
      </c>
      <c r="N14" s="222" t="s">
        <v>18</v>
      </c>
      <c r="O14" s="220" t="s">
        <v>13</v>
      </c>
      <c r="P14" s="218" t="s">
        <v>14</v>
      </c>
      <c r="Q14" s="218" t="s">
        <v>1958</v>
      </c>
      <c r="R14" s="218" t="s">
        <v>1959</v>
      </c>
      <c r="S14" s="218" t="s">
        <v>6</v>
      </c>
      <c r="T14" s="218" t="s">
        <v>7</v>
      </c>
      <c r="U14" s="219" t="s">
        <v>8</v>
      </c>
    </row>
    <row r="15" spans="1:21" ht="99.75" x14ac:dyDescent="0.25">
      <c r="A15" s="245" t="s">
        <v>1641</v>
      </c>
      <c r="B15" s="286" t="s">
        <v>23</v>
      </c>
      <c r="C15" s="104"/>
      <c r="D15" s="136" t="s">
        <v>1643</v>
      </c>
      <c r="E15" s="208" t="s">
        <v>311</v>
      </c>
      <c r="F15" s="208" t="s">
        <v>356</v>
      </c>
      <c r="G15" s="208" t="s">
        <v>356</v>
      </c>
      <c r="H15" s="209" t="s">
        <v>1684</v>
      </c>
      <c r="I15" s="209" t="str">
        <f>PROPER("OFICINA DE GESTIÓN Y ASEGURAMIENTO DE LA CALIDAD")</f>
        <v>Oficina De Gestión Y Aseguramiento De La Calidad</v>
      </c>
      <c r="J15" s="209" t="str">
        <f>PROPER("OFICINA DE GESTIÓN Y ASEGURAMIENTO DE LA CALIDAD")</f>
        <v>Oficina De Gestión Y Aseguramiento De La Calidad</v>
      </c>
      <c r="K15" s="209" t="str">
        <f>PROPER("OFICINA DE GESTIÓN Y ASEGURAMIENTO DE LA CALIDAD")</f>
        <v>Oficina De Gestión Y Aseguramiento De La Calidad</v>
      </c>
      <c r="L15" s="208" t="s">
        <v>334</v>
      </c>
      <c r="M15" s="208" t="s">
        <v>334</v>
      </c>
      <c r="N15" s="209" t="s">
        <v>1642</v>
      </c>
      <c r="O15" s="208" t="s">
        <v>331</v>
      </c>
      <c r="P15" s="208" t="s">
        <v>331</v>
      </c>
      <c r="Q15" s="208" t="s">
        <v>331</v>
      </c>
      <c r="R15" s="208" t="s">
        <v>11</v>
      </c>
      <c r="S15" s="208" t="s">
        <v>331</v>
      </c>
      <c r="T15" s="211"/>
      <c r="U15" s="207" t="s">
        <v>2058</v>
      </c>
    </row>
    <row r="16" spans="1:21" ht="71.25" x14ac:dyDescent="0.25">
      <c r="A16" s="245"/>
      <c r="B16" s="281"/>
      <c r="C16" s="181" t="s">
        <v>1028</v>
      </c>
      <c r="D16" s="9" t="s">
        <v>1033</v>
      </c>
      <c r="E16" s="10" t="s">
        <v>311</v>
      </c>
      <c r="F16" s="10" t="s">
        <v>735</v>
      </c>
      <c r="G16" s="10" t="s">
        <v>816</v>
      </c>
      <c r="H16" s="10" t="s">
        <v>11</v>
      </c>
      <c r="I16" s="10" t="s">
        <v>331</v>
      </c>
      <c r="J16" s="111" t="str">
        <f t="shared" ref="J16:N36" si="0">PROPER("OFICINA DE GESTIÓN Y ASEGURAMIENTO DE LA CALIDAD")</f>
        <v>Oficina De Gestión Y Aseguramiento De La Calidad</v>
      </c>
      <c r="K16" s="111" t="str">
        <f t="shared" si="0"/>
        <v>Oficina De Gestión Y Aseguramiento De La Calidad</v>
      </c>
      <c r="L16" s="111" t="s">
        <v>1948</v>
      </c>
      <c r="M16" s="111" t="s">
        <v>1948</v>
      </c>
      <c r="N16" s="111" t="str">
        <f>PROPER("OFICINA DE GESTIÓN Y ASEGURAMIENTO DE LA CALIDAD")</f>
        <v>Oficina De Gestión Y Aseguramiento De La Calidad</v>
      </c>
      <c r="O16" s="10" t="s">
        <v>331</v>
      </c>
      <c r="P16" s="10" t="s">
        <v>331</v>
      </c>
      <c r="Q16" s="10" t="s">
        <v>331</v>
      </c>
      <c r="R16" s="10" t="s">
        <v>11</v>
      </c>
      <c r="S16" s="111" t="s">
        <v>331</v>
      </c>
      <c r="T16" s="50"/>
      <c r="U16" s="8" t="s">
        <v>2059</v>
      </c>
    </row>
    <row r="17" spans="1:21" ht="42.75" x14ac:dyDescent="0.25">
      <c r="A17" s="245"/>
      <c r="B17" s="281"/>
      <c r="C17" s="181" t="s">
        <v>1029</v>
      </c>
      <c r="D17" s="9" t="s">
        <v>756</v>
      </c>
      <c r="E17" s="10" t="s">
        <v>311</v>
      </c>
      <c r="F17" s="10" t="s">
        <v>312</v>
      </c>
      <c r="G17" s="10" t="s">
        <v>315</v>
      </c>
      <c r="H17" s="10" t="s">
        <v>11</v>
      </c>
      <c r="I17" s="10" t="s">
        <v>331</v>
      </c>
      <c r="J17" s="111" t="str">
        <f t="shared" si="0"/>
        <v>Oficina De Gestión Y Aseguramiento De La Calidad</v>
      </c>
      <c r="K17" s="111" t="str">
        <f t="shared" si="0"/>
        <v>Oficina De Gestión Y Aseguramiento De La Calidad</v>
      </c>
      <c r="L17" s="111" t="s">
        <v>1948</v>
      </c>
      <c r="M17" s="111" t="s">
        <v>331</v>
      </c>
      <c r="N17" s="111" t="str">
        <f>PROPER("OFICINA DE GESTIÓN Y ASEGURAMIENTO DE LA CALIDAD")</f>
        <v>Oficina De Gestión Y Aseguramiento De La Calidad</v>
      </c>
      <c r="O17" s="10" t="str">
        <f>PROPER("SISTEMA INTEGRADO DE GESTIÓN")</f>
        <v>Sistema Integrado De Gestión</v>
      </c>
      <c r="P17" s="10" t="s">
        <v>331</v>
      </c>
      <c r="Q17" s="10" t="s">
        <v>331</v>
      </c>
      <c r="R17" s="10" t="s">
        <v>11</v>
      </c>
      <c r="S17" s="111" t="s">
        <v>331</v>
      </c>
      <c r="T17" s="50"/>
      <c r="U17" s="8" t="s">
        <v>2059</v>
      </c>
    </row>
    <row r="18" spans="1:21" ht="42.75" x14ac:dyDescent="0.25">
      <c r="A18" s="245"/>
      <c r="B18" s="281"/>
      <c r="C18" s="181" t="s">
        <v>657</v>
      </c>
      <c r="D18" s="9" t="s">
        <v>1035</v>
      </c>
      <c r="E18" s="10" t="s">
        <v>311</v>
      </c>
      <c r="F18" s="10" t="s">
        <v>552</v>
      </c>
      <c r="G18" s="10" t="s">
        <v>550</v>
      </c>
      <c r="H18" s="10" t="s">
        <v>11</v>
      </c>
      <c r="I18" s="10" t="s">
        <v>331</v>
      </c>
      <c r="J18" s="111" t="str">
        <f t="shared" si="0"/>
        <v>Oficina De Gestión Y Aseguramiento De La Calidad</v>
      </c>
      <c r="K18" s="111" t="str">
        <f t="shared" si="0"/>
        <v>Oficina De Gestión Y Aseguramiento De La Calidad</v>
      </c>
      <c r="L18" s="111" t="s">
        <v>1948</v>
      </c>
      <c r="M18" s="111" t="s">
        <v>1948</v>
      </c>
      <c r="N18" s="111" t="str">
        <f>PROPER("OFICINA DE GESTIÓN Y ASEGURAMIENTO DE LA CALIDAD")</f>
        <v>Oficina De Gestión Y Aseguramiento De La Calidad</v>
      </c>
      <c r="O18" s="10" t="s">
        <v>331</v>
      </c>
      <c r="P18" s="10" t="s">
        <v>331</v>
      </c>
      <c r="Q18" s="10" t="s">
        <v>331</v>
      </c>
      <c r="R18" s="10" t="s">
        <v>11</v>
      </c>
      <c r="S18" s="111" t="s">
        <v>331</v>
      </c>
      <c r="T18" s="50"/>
      <c r="U18" s="8" t="s">
        <v>2059</v>
      </c>
    </row>
    <row r="19" spans="1:21" ht="35.25" customHeight="1" x14ac:dyDescent="0.25">
      <c r="A19" s="245"/>
      <c r="B19" s="281"/>
      <c r="C19" s="181" t="s">
        <v>1030</v>
      </c>
      <c r="D19" s="9" t="s">
        <v>1034</v>
      </c>
      <c r="E19" s="10" t="s">
        <v>311</v>
      </c>
      <c r="F19" s="10" t="s">
        <v>735</v>
      </c>
      <c r="G19" s="10" t="s">
        <v>816</v>
      </c>
      <c r="H19" s="10" t="s">
        <v>11</v>
      </c>
      <c r="I19" s="10" t="s">
        <v>331</v>
      </c>
      <c r="J19" s="111" t="str">
        <f t="shared" si="0"/>
        <v>Oficina De Gestión Y Aseguramiento De La Calidad</v>
      </c>
      <c r="K19" s="111" t="str">
        <f t="shared" si="0"/>
        <v>Oficina De Gestión Y Aseguramiento De La Calidad</v>
      </c>
      <c r="L19" s="111" t="s">
        <v>1948</v>
      </c>
      <c r="M19" s="111" t="s">
        <v>1948</v>
      </c>
      <c r="N19" s="111" t="str">
        <f>PROPER("OFICINA DE GESTIÓN Y ASEGURAMIENTO DE LA CALIDAD")</f>
        <v>Oficina De Gestión Y Aseguramiento De La Calidad</v>
      </c>
      <c r="O19" s="10" t="s">
        <v>331</v>
      </c>
      <c r="P19" s="10" t="s">
        <v>331</v>
      </c>
      <c r="Q19" s="10" t="s">
        <v>331</v>
      </c>
      <c r="R19" s="10" t="s">
        <v>11</v>
      </c>
      <c r="S19" s="111" t="s">
        <v>331</v>
      </c>
      <c r="T19" s="50"/>
      <c r="U19" s="8" t="s">
        <v>2059</v>
      </c>
    </row>
    <row r="20" spans="1:21" ht="42.75" x14ac:dyDescent="0.25">
      <c r="A20" s="245"/>
      <c r="B20" s="281"/>
      <c r="C20" s="181" t="s">
        <v>656</v>
      </c>
      <c r="D20" s="9" t="s">
        <v>1036</v>
      </c>
      <c r="E20" s="10" t="s">
        <v>311</v>
      </c>
      <c r="F20" s="10" t="s">
        <v>735</v>
      </c>
      <c r="G20" s="10" t="s">
        <v>816</v>
      </c>
      <c r="H20" s="10" t="s">
        <v>11</v>
      </c>
      <c r="I20" s="10" t="s">
        <v>331</v>
      </c>
      <c r="J20" s="111" t="str">
        <f t="shared" si="0"/>
        <v>Oficina De Gestión Y Aseguramiento De La Calidad</v>
      </c>
      <c r="K20" s="111" t="str">
        <f t="shared" si="0"/>
        <v>Oficina De Gestión Y Aseguramiento De La Calidad</v>
      </c>
      <c r="L20" s="111" t="s">
        <v>1948</v>
      </c>
      <c r="M20" s="111" t="s">
        <v>331</v>
      </c>
      <c r="N20" s="111" t="str">
        <f>PROPER("OFICINA DE GESTIÓN Y ASEGURAMIENTO DE LA CALIDAD")</f>
        <v>Oficina De Gestión Y Aseguramiento De La Calidad</v>
      </c>
      <c r="O20" s="10" t="s">
        <v>331</v>
      </c>
      <c r="P20" s="10" t="s">
        <v>331</v>
      </c>
      <c r="Q20" s="10" t="s">
        <v>331</v>
      </c>
      <c r="R20" s="10" t="s">
        <v>11</v>
      </c>
      <c r="S20" s="111" t="s">
        <v>331</v>
      </c>
      <c r="T20" s="50"/>
      <c r="U20" s="8" t="s">
        <v>2059</v>
      </c>
    </row>
    <row r="21" spans="1:21" ht="42.75" x14ac:dyDescent="0.25">
      <c r="A21" s="245"/>
      <c r="B21" s="281"/>
      <c r="C21" s="181" t="s">
        <v>886</v>
      </c>
      <c r="D21" s="9" t="s">
        <v>1037</v>
      </c>
      <c r="E21" s="10" t="s">
        <v>311</v>
      </c>
      <c r="F21" s="10" t="s">
        <v>312</v>
      </c>
      <c r="G21" s="10" t="s">
        <v>315</v>
      </c>
      <c r="H21" s="10" t="s">
        <v>11</v>
      </c>
      <c r="I21" s="10" t="s">
        <v>331</v>
      </c>
      <c r="J21" s="111" t="str">
        <f t="shared" si="0"/>
        <v>Oficina De Gestión Y Aseguramiento De La Calidad</v>
      </c>
      <c r="K21" s="111" t="str">
        <f t="shared" si="0"/>
        <v>Oficina De Gestión Y Aseguramiento De La Calidad</v>
      </c>
      <c r="L21" s="111" t="s">
        <v>1948</v>
      </c>
      <c r="M21" s="111" t="s">
        <v>1948</v>
      </c>
      <c r="N21" s="111" t="s">
        <v>1935</v>
      </c>
      <c r="O21" s="10" t="s">
        <v>331</v>
      </c>
      <c r="P21" s="10" t="s">
        <v>331</v>
      </c>
      <c r="Q21" s="10" t="s">
        <v>11</v>
      </c>
      <c r="R21" s="10" t="s">
        <v>11</v>
      </c>
      <c r="S21" s="111" t="s">
        <v>331</v>
      </c>
      <c r="T21" s="50"/>
      <c r="U21" s="8" t="s">
        <v>2059</v>
      </c>
    </row>
    <row r="22" spans="1:21" ht="43.5" thickBot="1" x14ac:dyDescent="0.3">
      <c r="A22" s="245"/>
      <c r="B22" s="282"/>
      <c r="C22" s="179" t="s">
        <v>1031</v>
      </c>
      <c r="D22" s="71" t="s">
        <v>1038</v>
      </c>
      <c r="E22" s="10" t="s">
        <v>311</v>
      </c>
      <c r="F22" s="10" t="s">
        <v>552</v>
      </c>
      <c r="G22" s="118" t="s">
        <v>1025</v>
      </c>
      <c r="H22" s="118" t="s">
        <v>11</v>
      </c>
      <c r="I22" s="118" t="s">
        <v>331</v>
      </c>
      <c r="J22" s="111" t="str">
        <f t="shared" si="0"/>
        <v>Oficina De Gestión Y Aseguramiento De La Calidad</v>
      </c>
      <c r="K22" s="111" t="str">
        <f t="shared" si="0"/>
        <v>Oficina De Gestión Y Aseguramiento De La Calidad</v>
      </c>
      <c r="L22" s="111" t="s">
        <v>1948</v>
      </c>
      <c r="M22" s="111" t="s">
        <v>1948</v>
      </c>
      <c r="N22" s="111" t="s">
        <v>1935</v>
      </c>
      <c r="O22" s="108" t="s">
        <v>1644</v>
      </c>
      <c r="P22" s="118" t="s">
        <v>331</v>
      </c>
      <c r="Q22" s="10" t="s">
        <v>331</v>
      </c>
      <c r="R22" s="10" t="s">
        <v>331</v>
      </c>
      <c r="S22" s="108" t="s">
        <v>331</v>
      </c>
      <c r="T22" s="51"/>
      <c r="U22" s="8" t="s">
        <v>2059</v>
      </c>
    </row>
    <row r="23" spans="1:21" ht="85.5" x14ac:dyDescent="0.25">
      <c r="A23" s="245"/>
      <c r="B23" s="280" t="s">
        <v>24</v>
      </c>
      <c r="C23" s="192" t="s">
        <v>1027</v>
      </c>
      <c r="D23" s="9" t="s">
        <v>1032</v>
      </c>
      <c r="E23" s="10" t="s">
        <v>1731</v>
      </c>
      <c r="F23" s="10" t="s">
        <v>552</v>
      </c>
      <c r="G23" s="10" t="s">
        <v>356</v>
      </c>
      <c r="H23" s="10" t="s">
        <v>11</v>
      </c>
      <c r="I23" s="111" t="s">
        <v>1042</v>
      </c>
      <c r="J23" s="111" t="str">
        <f t="shared" si="0"/>
        <v>Oficina De Gestión Y Aseguramiento De La Calidad</v>
      </c>
      <c r="K23" s="111" t="str">
        <f t="shared" si="0"/>
        <v>Oficina De Gestión Y Aseguramiento De La Calidad</v>
      </c>
      <c r="L23" s="10" t="s">
        <v>334</v>
      </c>
      <c r="M23" s="10" t="s">
        <v>334</v>
      </c>
      <c r="N23" s="111" t="s">
        <v>1039</v>
      </c>
      <c r="O23" s="111" t="s">
        <v>1642</v>
      </c>
      <c r="P23" s="10" t="s">
        <v>331</v>
      </c>
      <c r="Q23" s="10" t="s">
        <v>331</v>
      </c>
      <c r="R23" s="10" t="s">
        <v>331</v>
      </c>
      <c r="S23" s="10" t="s">
        <v>331</v>
      </c>
      <c r="T23" s="50"/>
      <c r="U23" s="8" t="s">
        <v>2059</v>
      </c>
    </row>
    <row r="24" spans="1:21" ht="71.25" x14ac:dyDescent="0.25">
      <c r="A24" s="245"/>
      <c r="B24" s="281"/>
      <c r="C24" s="192" t="s">
        <v>1028</v>
      </c>
      <c r="D24" s="9" t="s">
        <v>1033</v>
      </c>
      <c r="E24" s="10" t="s">
        <v>311</v>
      </c>
      <c r="F24" s="10" t="s">
        <v>735</v>
      </c>
      <c r="G24" s="10" t="s">
        <v>816</v>
      </c>
      <c r="H24" s="10" t="s">
        <v>11</v>
      </c>
      <c r="I24" s="10" t="s">
        <v>331</v>
      </c>
      <c r="J24" s="111" t="str">
        <f t="shared" si="0"/>
        <v>Oficina De Gestión Y Aseguramiento De La Calidad</v>
      </c>
      <c r="K24" s="111" t="str">
        <f t="shared" si="0"/>
        <v>Oficina De Gestión Y Aseguramiento De La Calidad</v>
      </c>
      <c r="L24" s="111" t="s">
        <v>1948</v>
      </c>
      <c r="M24" s="111" t="s">
        <v>1948</v>
      </c>
      <c r="N24" s="111" t="str">
        <f t="shared" ref="N24:N31" si="1">PROPER("OFICINA DE GESTIÓN Y ASEGURAMIENTO DE LA CALIDAD")</f>
        <v>Oficina De Gestión Y Aseguramiento De La Calidad</v>
      </c>
      <c r="O24" s="10" t="s">
        <v>331</v>
      </c>
      <c r="P24" s="10" t="s">
        <v>331</v>
      </c>
      <c r="Q24" s="10" t="s">
        <v>331</v>
      </c>
      <c r="R24" s="10" t="s">
        <v>331</v>
      </c>
      <c r="S24" s="111" t="s">
        <v>331</v>
      </c>
      <c r="T24" s="50"/>
      <c r="U24" s="8" t="s">
        <v>2059</v>
      </c>
    </row>
    <row r="25" spans="1:21" ht="42.75" x14ac:dyDescent="0.25">
      <c r="A25" s="245"/>
      <c r="B25" s="281"/>
      <c r="C25" s="192" t="s">
        <v>1029</v>
      </c>
      <c r="D25" s="9" t="s">
        <v>756</v>
      </c>
      <c r="E25" s="10" t="s">
        <v>311</v>
      </c>
      <c r="F25" s="10" t="s">
        <v>312</v>
      </c>
      <c r="G25" s="10" t="s">
        <v>315</v>
      </c>
      <c r="H25" s="10" t="s">
        <v>11</v>
      </c>
      <c r="I25" s="10" t="s">
        <v>331</v>
      </c>
      <c r="J25" s="111" t="str">
        <f t="shared" si="0"/>
        <v>Oficina De Gestión Y Aseguramiento De La Calidad</v>
      </c>
      <c r="K25" s="111" t="str">
        <f t="shared" si="0"/>
        <v>Oficina De Gestión Y Aseguramiento De La Calidad</v>
      </c>
      <c r="L25" s="111" t="s">
        <v>1948</v>
      </c>
      <c r="M25" s="111" t="s">
        <v>331</v>
      </c>
      <c r="N25" s="111" t="str">
        <f t="shared" si="1"/>
        <v>Oficina De Gestión Y Aseguramiento De La Calidad</v>
      </c>
      <c r="O25" s="111" t="s">
        <v>296</v>
      </c>
      <c r="P25" s="10" t="s">
        <v>331</v>
      </c>
      <c r="Q25" s="10" t="s">
        <v>331</v>
      </c>
      <c r="R25" s="10" t="s">
        <v>331</v>
      </c>
      <c r="S25" s="111" t="s">
        <v>331</v>
      </c>
      <c r="T25" s="199"/>
      <c r="U25" s="8" t="s">
        <v>2059</v>
      </c>
    </row>
    <row r="26" spans="1:21" ht="42.75" x14ac:dyDescent="0.25">
      <c r="A26" s="245"/>
      <c r="B26" s="281"/>
      <c r="C26" s="192" t="s">
        <v>657</v>
      </c>
      <c r="D26" s="9" t="s">
        <v>1035</v>
      </c>
      <c r="E26" s="10" t="s">
        <v>1731</v>
      </c>
      <c r="F26" s="10" t="s">
        <v>552</v>
      </c>
      <c r="G26" s="10" t="s">
        <v>550</v>
      </c>
      <c r="H26" s="10" t="s">
        <v>11</v>
      </c>
      <c r="I26" s="10" t="s">
        <v>331</v>
      </c>
      <c r="J26" s="111" t="str">
        <f t="shared" si="0"/>
        <v>Oficina De Gestión Y Aseguramiento De La Calidad</v>
      </c>
      <c r="K26" s="111" t="str">
        <f t="shared" si="0"/>
        <v>Oficina De Gestión Y Aseguramiento De La Calidad</v>
      </c>
      <c r="L26" s="111" t="s">
        <v>1948</v>
      </c>
      <c r="M26" s="111" t="s">
        <v>1948</v>
      </c>
      <c r="N26" s="111" t="str">
        <f t="shared" si="1"/>
        <v>Oficina De Gestión Y Aseguramiento De La Calidad</v>
      </c>
      <c r="O26" s="10" t="s">
        <v>331</v>
      </c>
      <c r="P26" s="10" t="s">
        <v>331</v>
      </c>
      <c r="Q26" s="10" t="s">
        <v>331</v>
      </c>
      <c r="R26" s="10" t="s">
        <v>331</v>
      </c>
      <c r="S26" s="111" t="s">
        <v>331</v>
      </c>
      <c r="T26" s="199"/>
      <c r="U26" s="8" t="s">
        <v>2059</v>
      </c>
    </row>
    <row r="27" spans="1:21" ht="42.75" x14ac:dyDescent="0.25">
      <c r="A27" s="245"/>
      <c r="B27" s="281"/>
      <c r="C27" s="192" t="s">
        <v>1030</v>
      </c>
      <c r="D27" s="9" t="s">
        <v>1034</v>
      </c>
      <c r="E27" s="10" t="s">
        <v>311</v>
      </c>
      <c r="F27" s="10" t="s">
        <v>735</v>
      </c>
      <c r="G27" s="10" t="s">
        <v>816</v>
      </c>
      <c r="H27" s="10" t="s">
        <v>11</v>
      </c>
      <c r="I27" s="10" t="s">
        <v>331</v>
      </c>
      <c r="J27" s="111" t="str">
        <f t="shared" si="0"/>
        <v>Oficina De Gestión Y Aseguramiento De La Calidad</v>
      </c>
      <c r="K27" s="111" t="str">
        <f t="shared" si="0"/>
        <v>Oficina De Gestión Y Aseguramiento De La Calidad</v>
      </c>
      <c r="L27" s="111" t="s">
        <v>1948</v>
      </c>
      <c r="M27" s="111" t="s">
        <v>1948</v>
      </c>
      <c r="N27" s="111" t="str">
        <f t="shared" si="1"/>
        <v>Oficina De Gestión Y Aseguramiento De La Calidad</v>
      </c>
      <c r="O27" s="10" t="s">
        <v>331</v>
      </c>
      <c r="P27" s="10" t="s">
        <v>331</v>
      </c>
      <c r="Q27" s="10" t="s">
        <v>331</v>
      </c>
      <c r="R27" s="10" t="s">
        <v>331</v>
      </c>
      <c r="S27" s="111" t="s">
        <v>331</v>
      </c>
      <c r="T27" s="199"/>
      <c r="U27" s="8" t="s">
        <v>2058</v>
      </c>
    </row>
    <row r="28" spans="1:21" ht="42.75" x14ac:dyDescent="0.25">
      <c r="A28" s="245"/>
      <c r="B28" s="281"/>
      <c r="C28" s="192" t="s">
        <v>656</v>
      </c>
      <c r="D28" s="9" t="s">
        <v>1036</v>
      </c>
      <c r="E28" s="10" t="s">
        <v>311</v>
      </c>
      <c r="F28" s="10" t="s">
        <v>735</v>
      </c>
      <c r="G28" s="10" t="s">
        <v>816</v>
      </c>
      <c r="H28" s="10" t="s">
        <v>11</v>
      </c>
      <c r="I28" s="10" t="s">
        <v>331</v>
      </c>
      <c r="J28" s="111" t="str">
        <f t="shared" si="0"/>
        <v>Oficina De Gestión Y Aseguramiento De La Calidad</v>
      </c>
      <c r="K28" s="111" t="str">
        <f t="shared" si="0"/>
        <v>Oficina De Gestión Y Aseguramiento De La Calidad</v>
      </c>
      <c r="L28" s="111" t="s">
        <v>1948</v>
      </c>
      <c r="M28" s="111" t="s">
        <v>331</v>
      </c>
      <c r="N28" s="111" t="str">
        <f t="shared" si="1"/>
        <v>Oficina De Gestión Y Aseguramiento De La Calidad</v>
      </c>
      <c r="O28" s="10" t="s">
        <v>331</v>
      </c>
      <c r="P28" s="10" t="s">
        <v>331</v>
      </c>
      <c r="Q28" s="10" t="s">
        <v>331</v>
      </c>
      <c r="R28" s="10" t="s">
        <v>331</v>
      </c>
      <c r="S28" s="111" t="s">
        <v>331</v>
      </c>
      <c r="T28" s="199"/>
      <c r="U28" s="8" t="s">
        <v>2059</v>
      </c>
    </row>
    <row r="29" spans="1:21" ht="42.75" x14ac:dyDescent="0.25">
      <c r="A29" s="245"/>
      <c r="B29" s="281"/>
      <c r="C29" s="192" t="s">
        <v>886</v>
      </c>
      <c r="D29" s="9" t="s">
        <v>1037</v>
      </c>
      <c r="E29" s="10" t="s">
        <v>311</v>
      </c>
      <c r="F29" s="10" t="s">
        <v>312</v>
      </c>
      <c r="G29" s="10" t="s">
        <v>315</v>
      </c>
      <c r="H29" s="10" t="s">
        <v>11</v>
      </c>
      <c r="I29" s="10" t="s">
        <v>331</v>
      </c>
      <c r="J29" s="111" t="str">
        <f t="shared" si="0"/>
        <v>Oficina De Gestión Y Aseguramiento De La Calidad</v>
      </c>
      <c r="K29" s="111" t="str">
        <f t="shared" si="0"/>
        <v>Oficina De Gestión Y Aseguramiento De La Calidad</v>
      </c>
      <c r="L29" s="111" t="s">
        <v>1948</v>
      </c>
      <c r="M29" s="111" t="s">
        <v>1948</v>
      </c>
      <c r="N29" s="111" t="str">
        <f t="shared" si="1"/>
        <v>Oficina De Gestión Y Aseguramiento De La Calidad</v>
      </c>
      <c r="O29" s="10" t="s">
        <v>331</v>
      </c>
      <c r="P29" s="10" t="s">
        <v>331</v>
      </c>
      <c r="Q29" s="10" t="s">
        <v>11</v>
      </c>
      <c r="R29" s="10" t="s">
        <v>11</v>
      </c>
      <c r="S29" s="111" t="s">
        <v>331</v>
      </c>
      <c r="T29" s="199"/>
      <c r="U29" s="8" t="s">
        <v>2059</v>
      </c>
    </row>
    <row r="30" spans="1:21" ht="43.5" thickBot="1" x14ac:dyDescent="0.3">
      <c r="A30" s="245"/>
      <c r="B30" s="340"/>
      <c r="C30" s="87" t="s">
        <v>1031</v>
      </c>
      <c r="D30" s="71" t="s">
        <v>1038</v>
      </c>
      <c r="E30" s="118" t="s">
        <v>1731</v>
      </c>
      <c r="F30" s="118" t="s">
        <v>552</v>
      </c>
      <c r="G30" s="118" t="s">
        <v>1025</v>
      </c>
      <c r="H30" s="118" t="s">
        <v>11</v>
      </c>
      <c r="I30" s="118" t="s">
        <v>331</v>
      </c>
      <c r="J30" s="111" t="str">
        <f t="shared" si="0"/>
        <v>Oficina De Gestión Y Aseguramiento De La Calidad</v>
      </c>
      <c r="K30" s="111" t="str">
        <f t="shared" si="0"/>
        <v>Oficina De Gestión Y Aseguramiento De La Calidad</v>
      </c>
      <c r="L30" s="111" t="s">
        <v>1948</v>
      </c>
      <c r="M30" s="111" t="s">
        <v>1948</v>
      </c>
      <c r="N30" s="111" t="str">
        <f t="shared" si="1"/>
        <v>Oficina De Gestión Y Aseguramiento De La Calidad</v>
      </c>
      <c r="O30" s="108" t="s">
        <v>1644</v>
      </c>
      <c r="P30" s="118" t="s">
        <v>331</v>
      </c>
      <c r="Q30" s="10" t="s">
        <v>331</v>
      </c>
      <c r="R30" s="10" t="s">
        <v>331</v>
      </c>
      <c r="S30" s="108" t="s">
        <v>331</v>
      </c>
      <c r="T30" s="200"/>
      <c r="U30" s="8" t="s">
        <v>2059</v>
      </c>
    </row>
    <row r="31" spans="1:21" ht="85.5" x14ac:dyDescent="0.25">
      <c r="A31" s="245"/>
      <c r="B31" s="280" t="s">
        <v>25</v>
      </c>
      <c r="C31" s="192" t="s">
        <v>1027</v>
      </c>
      <c r="D31" s="9" t="s">
        <v>1032</v>
      </c>
      <c r="E31" s="111" t="s">
        <v>1731</v>
      </c>
      <c r="F31" s="111" t="s">
        <v>552</v>
      </c>
      <c r="G31" s="111" t="s">
        <v>356</v>
      </c>
      <c r="H31" s="111" t="s">
        <v>11</v>
      </c>
      <c r="I31" s="111" t="s">
        <v>1042</v>
      </c>
      <c r="J31" s="111" t="str">
        <f t="shared" si="0"/>
        <v>Oficina De Gestión Y Aseguramiento De La Calidad</v>
      </c>
      <c r="K31" s="111" t="str">
        <f t="shared" si="0"/>
        <v>Oficina De Gestión Y Aseguramiento De La Calidad</v>
      </c>
      <c r="L31" s="10" t="s">
        <v>334</v>
      </c>
      <c r="M31" s="10" t="s">
        <v>334</v>
      </c>
      <c r="N31" s="111" t="str">
        <f t="shared" si="1"/>
        <v>Oficina De Gestión Y Aseguramiento De La Calidad</v>
      </c>
      <c r="O31" s="111" t="s">
        <v>1040</v>
      </c>
      <c r="P31" s="111" t="s">
        <v>331</v>
      </c>
      <c r="Q31" s="10" t="s">
        <v>331</v>
      </c>
      <c r="R31" s="10" t="s">
        <v>331</v>
      </c>
      <c r="S31" s="111" t="s">
        <v>331</v>
      </c>
      <c r="T31" s="69"/>
      <c r="U31" s="8" t="s">
        <v>2059</v>
      </c>
    </row>
    <row r="32" spans="1:21" ht="71.25" x14ac:dyDescent="0.25">
      <c r="A32" s="245"/>
      <c r="B32" s="281"/>
      <c r="C32" s="192" t="s">
        <v>1028</v>
      </c>
      <c r="D32" s="9" t="s">
        <v>1033</v>
      </c>
      <c r="E32" s="10" t="s">
        <v>311</v>
      </c>
      <c r="F32" s="10" t="s">
        <v>735</v>
      </c>
      <c r="G32" s="111" t="s">
        <v>816</v>
      </c>
      <c r="H32" s="111" t="s">
        <v>11</v>
      </c>
      <c r="I32" s="111" t="s">
        <v>331</v>
      </c>
      <c r="J32" s="111" t="str">
        <f t="shared" si="0"/>
        <v>Oficina De Gestión Y Aseguramiento De La Calidad</v>
      </c>
      <c r="K32" s="111" t="str">
        <f t="shared" si="0"/>
        <v>Oficina De Gestión Y Aseguramiento De La Calidad</v>
      </c>
      <c r="L32" s="111" t="s">
        <v>1948</v>
      </c>
      <c r="M32" s="111" t="s">
        <v>1948</v>
      </c>
      <c r="N32" s="111" t="str">
        <f t="shared" si="0"/>
        <v>Oficina De Gestión Y Aseguramiento De La Calidad</v>
      </c>
      <c r="O32" s="10" t="s">
        <v>331</v>
      </c>
      <c r="P32" s="111" t="s">
        <v>331</v>
      </c>
      <c r="Q32" s="10" t="s">
        <v>331</v>
      </c>
      <c r="R32" s="10" t="s">
        <v>331</v>
      </c>
      <c r="S32" s="111" t="s">
        <v>331</v>
      </c>
      <c r="T32" s="69"/>
      <c r="U32" s="8" t="s">
        <v>2059</v>
      </c>
    </row>
    <row r="33" spans="1:21" ht="42.75" x14ac:dyDescent="0.25">
      <c r="A33" s="245"/>
      <c r="B33" s="281"/>
      <c r="C33" s="192" t="s">
        <v>1029</v>
      </c>
      <c r="D33" s="9" t="s">
        <v>756</v>
      </c>
      <c r="E33" s="10" t="s">
        <v>311</v>
      </c>
      <c r="F33" s="10" t="s">
        <v>312</v>
      </c>
      <c r="G33" s="111" t="s">
        <v>315</v>
      </c>
      <c r="H33" s="111" t="s">
        <v>11</v>
      </c>
      <c r="I33" s="111" t="s">
        <v>331</v>
      </c>
      <c r="J33" s="111" t="str">
        <f t="shared" si="0"/>
        <v>Oficina De Gestión Y Aseguramiento De La Calidad</v>
      </c>
      <c r="K33" s="111" t="str">
        <f t="shared" si="0"/>
        <v>Oficina De Gestión Y Aseguramiento De La Calidad</v>
      </c>
      <c r="L33" s="111" t="s">
        <v>1948</v>
      </c>
      <c r="M33" s="111" t="s">
        <v>331</v>
      </c>
      <c r="N33" s="111" t="str">
        <f t="shared" si="0"/>
        <v>Oficina De Gestión Y Aseguramiento De La Calidad</v>
      </c>
      <c r="O33" s="111" t="s">
        <v>296</v>
      </c>
      <c r="P33" s="111" t="s">
        <v>331</v>
      </c>
      <c r="Q33" s="10" t="s">
        <v>331</v>
      </c>
      <c r="R33" s="10" t="s">
        <v>331</v>
      </c>
      <c r="S33" s="111" t="s">
        <v>331</v>
      </c>
      <c r="T33" s="69"/>
      <c r="U33" s="8" t="s">
        <v>2059</v>
      </c>
    </row>
    <row r="34" spans="1:21" ht="42.75" x14ac:dyDescent="0.25">
      <c r="A34" s="245"/>
      <c r="B34" s="281"/>
      <c r="C34" s="192" t="s">
        <v>657</v>
      </c>
      <c r="D34" s="9" t="s">
        <v>1035</v>
      </c>
      <c r="E34" s="111" t="s">
        <v>1731</v>
      </c>
      <c r="F34" s="111" t="s">
        <v>552</v>
      </c>
      <c r="G34" s="111" t="s">
        <v>550</v>
      </c>
      <c r="H34" s="111" t="s">
        <v>11</v>
      </c>
      <c r="I34" s="111" t="s">
        <v>331</v>
      </c>
      <c r="J34" s="111" t="str">
        <f t="shared" si="0"/>
        <v>Oficina De Gestión Y Aseguramiento De La Calidad</v>
      </c>
      <c r="K34" s="111" t="str">
        <f t="shared" si="0"/>
        <v>Oficina De Gestión Y Aseguramiento De La Calidad</v>
      </c>
      <c r="L34" s="111" t="s">
        <v>1948</v>
      </c>
      <c r="M34" s="111" t="s">
        <v>1948</v>
      </c>
      <c r="N34" s="111" t="str">
        <f t="shared" si="0"/>
        <v>Oficina De Gestión Y Aseguramiento De La Calidad</v>
      </c>
      <c r="O34" s="10" t="s">
        <v>331</v>
      </c>
      <c r="P34" s="111" t="s">
        <v>331</v>
      </c>
      <c r="Q34" s="10" t="s">
        <v>331</v>
      </c>
      <c r="R34" s="10" t="s">
        <v>331</v>
      </c>
      <c r="S34" s="111" t="s">
        <v>331</v>
      </c>
      <c r="T34" s="69"/>
      <c r="U34" s="8" t="s">
        <v>2059</v>
      </c>
    </row>
    <row r="35" spans="1:21" ht="42.75" x14ac:dyDescent="0.25">
      <c r="A35" s="245"/>
      <c r="B35" s="281"/>
      <c r="C35" s="192" t="s">
        <v>1030</v>
      </c>
      <c r="D35" s="9" t="s">
        <v>1034</v>
      </c>
      <c r="E35" s="10" t="s">
        <v>311</v>
      </c>
      <c r="F35" s="10" t="s">
        <v>735</v>
      </c>
      <c r="G35" s="111" t="s">
        <v>816</v>
      </c>
      <c r="H35" s="111" t="s">
        <v>11</v>
      </c>
      <c r="I35" s="111" t="s">
        <v>331</v>
      </c>
      <c r="J35" s="111" t="str">
        <f t="shared" si="0"/>
        <v>Oficina De Gestión Y Aseguramiento De La Calidad</v>
      </c>
      <c r="K35" s="111" t="str">
        <f t="shared" si="0"/>
        <v>Oficina De Gestión Y Aseguramiento De La Calidad</v>
      </c>
      <c r="L35" s="111" t="s">
        <v>1948</v>
      </c>
      <c r="M35" s="111" t="s">
        <v>1948</v>
      </c>
      <c r="N35" s="111" t="str">
        <f t="shared" si="0"/>
        <v>Oficina De Gestión Y Aseguramiento De La Calidad</v>
      </c>
      <c r="O35" s="10" t="s">
        <v>331</v>
      </c>
      <c r="P35" s="111" t="s">
        <v>331</v>
      </c>
      <c r="Q35" s="10" t="s">
        <v>331</v>
      </c>
      <c r="R35" s="10" t="s">
        <v>331</v>
      </c>
      <c r="S35" s="111" t="s">
        <v>331</v>
      </c>
      <c r="T35" s="69"/>
      <c r="U35" s="8" t="s">
        <v>2059</v>
      </c>
    </row>
    <row r="36" spans="1:21" ht="42.75" x14ac:dyDescent="0.25">
      <c r="A36" s="245"/>
      <c r="B36" s="281"/>
      <c r="C36" s="192" t="s">
        <v>656</v>
      </c>
      <c r="D36" s="9" t="s">
        <v>1036</v>
      </c>
      <c r="E36" s="10" t="s">
        <v>311</v>
      </c>
      <c r="F36" s="10" t="s">
        <v>735</v>
      </c>
      <c r="G36" s="111" t="s">
        <v>816</v>
      </c>
      <c r="H36" s="111" t="s">
        <v>11</v>
      </c>
      <c r="I36" s="111" t="s">
        <v>331</v>
      </c>
      <c r="J36" s="111" t="str">
        <f t="shared" si="0"/>
        <v>Oficina De Gestión Y Aseguramiento De La Calidad</v>
      </c>
      <c r="K36" s="111" t="str">
        <f t="shared" si="0"/>
        <v>Oficina De Gestión Y Aseguramiento De La Calidad</v>
      </c>
      <c r="L36" s="111" t="s">
        <v>1948</v>
      </c>
      <c r="M36" s="111" t="s">
        <v>331</v>
      </c>
      <c r="N36" s="111" t="str">
        <f t="shared" si="0"/>
        <v>Oficina De Gestión Y Aseguramiento De La Calidad</v>
      </c>
      <c r="O36" s="10" t="s">
        <v>331</v>
      </c>
      <c r="P36" s="111" t="s">
        <v>331</v>
      </c>
      <c r="Q36" s="10" t="s">
        <v>331</v>
      </c>
      <c r="R36" s="10" t="s">
        <v>331</v>
      </c>
      <c r="S36" s="111" t="s">
        <v>331</v>
      </c>
      <c r="T36" s="69"/>
      <c r="U36" s="8" t="s">
        <v>2059</v>
      </c>
    </row>
    <row r="37" spans="1:21" ht="42.75" x14ac:dyDescent="0.25">
      <c r="A37" s="245"/>
      <c r="B37" s="281"/>
      <c r="C37" s="192" t="s">
        <v>886</v>
      </c>
      <c r="D37" s="9" t="s">
        <v>1037</v>
      </c>
      <c r="E37" s="10" t="s">
        <v>311</v>
      </c>
      <c r="F37" s="10" t="s">
        <v>312</v>
      </c>
      <c r="G37" s="111" t="s">
        <v>315</v>
      </c>
      <c r="H37" s="111" t="s">
        <v>11</v>
      </c>
      <c r="I37" s="111" t="s">
        <v>331</v>
      </c>
      <c r="J37" s="111" t="s">
        <v>1039</v>
      </c>
      <c r="K37" s="111" t="s">
        <v>1039</v>
      </c>
      <c r="L37" s="111" t="s">
        <v>1948</v>
      </c>
      <c r="M37" s="111" t="s">
        <v>1948</v>
      </c>
      <c r="N37" s="111" t="s">
        <v>1039</v>
      </c>
      <c r="O37" s="10" t="s">
        <v>331</v>
      </c>
      <c r="P37" s="111" t="s">
        <v>331</v>
      </c>
      <c r="Q37" s="10" t="s">
        <v>11</v>
      </c>
      <c r="R37" s="10" t="s">
        <v>11</v>
      </c>
      <c r="S37" s="111" t="s">
        <v>331</v>
      </c>
      <c r="T37" s="69"/>
      <c r="U37" s="8" t="s">
        <v>2059</v>
      </c>
    </row>
    <row r="38" spans="1:21" ht="43.5" thickBot="1" x14ac:dyDescent="0.3">
      <c r="A38" s="245"/>
      <c r="B38" s="282"/>
      <c r="C38" s="87" t="s">
        <v>1031</v>
      </c>
      <c r="D38" s="71" t="s">
        <v>1038</v>
      </c>
      <c r="E38" s="108" t="s">
        <v>1731</v>
      </c>
      <c r="F38" s="108" t="s">
        <v>552</v>
      </c>
      <c r="G38" s="108" t="s">
        <v>1025</v>
      </c>
      <c r="H38" s="108" t="s">
        <v>11</v>
      </c>
      <c r="I38" s="108" t="s">
        <v>331</v>
      </c>
      <c r="J38" s="108" t="s">
        <v>1039</v>
      </c>
      <c r="K38" s="108" t="s">
        <v>1039</v>
      </c>
      <c r="L38" s="111" t="s">
        <v>1948</v>
      </c>
      <c r="M38" s="111" t="s">
        <v>1948</v>
      </c>
      <c r="N38" s="108" t="s">
        <v>1039</v>
      </c>
      <c r="O38" s="108" t="s">
        <v>1853</v>
      </c>
      <c r="P38" s="108" t="s">
        <v>331</v>
      </c>
      <c r="Q38" s="10" t="s">
        <v>331</v>
      </c>
      <c r="R38" s="10" t="s">
        <v>331</v>
      </c>
      <c r="S38" s="108" t="s">
        <v>331</v>
      </c>
      <c r="T38" s="69"/>
      <c r="U38" s="8" t="s">
        <v>2059</v>
      </c>
    </row>
    <row r="39" spans="1:21" ht="42.75" x14ac:dyDescent="0.25">
      <c r="A39" s="245"/>
      <c r="B39" s="304" t="s">
        <v>1729</v>
      </c>
      <c r="C39" s="189" t="s">
        <v>1730</v>
      </c>
      <c r="D39" s="9" t="s">
        <v>756</v>
      </c>
      <c r="E39" s="10" t="s">
        <v>311</v>
      </c>
      <c r="F39" s="10" t="s">
        <v>312</v>
      </c>
      <c r="G39" s="10" t="s">
        <v>1732</v>
      </c>
      <c r="H39" s="10" t="s">
        <v>11</v>
      </c>
      <c r="I39" s="10" t="s">
        <v>331</v>
      </c>
      <c r="J39" s="111" t="s">
        <v>1938</v>
      </c>
      <c r="K39" s="111" t="s">
        <v>1938</v>
      </c>
      <c r="L39" s="111" t="s">
        <v>1948</v>
      </c>
      <c r="M39" s="111" t="s">
        <v>331</v>
      </c>
      <c r="N39" s="111" t="str">
        <f>PROPER("OFICINA DE GESTIÓN Y ASEGURAMIENTO DE LA CALIDAD y Programa Artes Visuales")</f>
        <v>Oficina De Gestión Y Aseguramiento De La Calidad Y Programa Artes Visuales</v>
      </c>
      <c r="O39" s="10" t="s">
        <v>331</v>
      </c>
      <c r="P39" s="10" t="s">
        <v>331</v>
      </c>
      <c r="Q39" s="10" t="s">
        <v>11</v>
      </c>
      <c r="R39" s="10" t="s">
        <v>11</v>
      </c>
      <c r="S39" s="111" t="s">
        <v>331</v>
      </c>
      <c r="T39" s="69"/>
      <c r="U39" s="8" t="s">
        <v>2058</v>
      </c>
    </row>
    <row r="40" spans="1:21" ht="57" x14ac:dyDescent="0.25">
      <c r="A40" s="245"/>
      <c r="B40" s="341"/>
      <c r="C40" s="189" t="s">
        <v>1733</v>
      </c>
      <c r="D40" s="9" t="s">
        <v>1734</v>
      </c>
      <c r="E40" s="10" t="s">
        <v>311</v>
      </c>
      <c r="F40" s="10" t="s">
        <v>552</v>
      </c>
      <c r="G40" s="10" t="s">
        <v>1025</v>
      </c>
      <c r="H40" s="10" t="s">
        <v>11</v>
      </c>
      <c r="I40" s="10" t="s">
        <v>331</v>
      </c>
      <c r="J40" s="111" t="str">
        <f>PROPER("OFICINA DE GESTIÓN Y ASEGURAMIENTO DE LA CALIDAD y Programa Artes Visuales")</f>
        <v>Oficina De Gestión Y Aseguramiento De La Calidad Y Programa Artes Visuales</v>
      </c>
      <c r="K40" s="111" t="s">
        <v>1938</v>
      </c>
      <c r="L40" s="111" t="s">
        <v>1948</v>
      </c>
      <c r="M40" s="111" t="s">
        <v>1948</v>
      </c>
      <c r="N40" s="111" t="str">
        <f>PROPER("OFICINA DE GESTIÓN Y ASEGURAMIENTO DE LA CALIDAD y Programa Artes Visuales")</f>
        <v>Oficina De Gestión Y Aseguramiento De La Calidad Y Programa Artes Visuales</v>
      </c>
      <c r="O40" s="10" t="s">
        <v>331</v>
      </c>
      <c r="P40" s="10" t="s">
        <v>331</v>
      </c>
      <c r="Q40" s="10" t="s">
        <v>11</v>
      </c>
      <c r="R40" s="10" t="s">
        <v>11</v>
      </c>
      <c r="S40" s="111" t="s">
        <v>331</v>
      </c>
      <c r="T40" s="69"/>
      <c r="U40" s="8" t="s">
        <v>2059</v>
      </c>
    </row>
    <row r="41" spans="1:21" ht="42.75" x14ac:dyDescent="0.25">
      <c r="A41" s="245"/>
      <c r="B41" s="341"/>
      <c r="C41" s="189" t="s">
        <v>379</v>
      </c>
      <c r="D41" s="9" t="s">
        <v>1735</v>
      </c>
      <c r="E41" s="10" t="s">
        <v>611</v>
      </c>
      <c r="F41" s="10" t="s">
        <v>552</v>
      </c>
      <c r="G41" s="10" t="s">
        <v>1736</v>
      </c>
      <c r="H41" s="10" t="s">
        <v>11</v>
      </c>
      <c r="I41" s="10" t="s">
        <v>331</v>
      </c>
      <c r="J41" s="111" t="s">
        <v>1938</v>
      </c>
      <c r="K41" s="111" t="s">
        <v>1938</v>
      </c>
      <c r="L41" s="111" t="s">
        <v>1948</v>
      </c>
      <c r="M41" s="111" t="s">
        <v>331</v>
      </c>
      <c r="N41" s="111" t="str">
        <f>PROPER("OFICINA DE GESTIÓN Y ASEGURAMIENTO DE LA CALIDAD y Programa Artes Visuales")</f>
        <v>Oficina De Gestión Y Aseguramiento De La Calidad Y Programa Artes Visuales</v>
      </c>
      <c r="O41" s="10" t="s">
        <v>331</v>
      </c>
      <c r="P41" s="10" t="s">
        <v>331</v>
      </c>
      <c r="Q41" s="10" t="s">
        <v>11</v>
      </c>
      <c r="R41" s="10" t="s">
        <v>11</v>
      </c>
      <c r="S41" s="111" t="s">
        <v>331</v>
      </c>
      <c r="T41" s="69"/>
      <c r="U41" s="8" t="s">
        <v>2059</v>
      </c>
    </row>
    <row r="42" spans="1:21" ht="57" x14ac:dyDescent="0.25">
      <c r="A42" s="245"/>
      <c r="B42" s="341"/>
      <c r="C42" s="189" t="s">
        <v>1737</v>
      </c>
      <c r="D42" s="9" t="s">
        <v>1738</v>
      </c>
      <c r="E42" s="10" t="s">
        <v>311</v>
      </c>
      <c r="F42" s="10" t="s">
        <v>552</v>
      </c>
      <c r="G42" s="10" t="s">
        <v>1739</v>
      </c>
      <c r="H42" s="10" t="s">
        <v>11</v>
      </c>
      <c r="I42" s="10" t="s">
        <v>331</v>
      </c>
      <c r="J42" s="111" t="str">
        <f>PROPER("OFICINA DE GESTIÓN Y ASEGURAMIENTO DE LA CALIDAD y Programa Artes Visuales")</f>
        <v>Oficina De Gestión Y Aseguramiento De La Calidad Y Programa Artes Visuales</v>
      </c>
      <c r="K42" s="111" t="s">
        <v>1938</v>
      </c>
      <c r="L42" s="111" t="s">
        <v>1740</v>
      </c>
      <c r="M42" s="111" t="s">
        <v>1740</v>
      </c>
      <c r="N42" s="111" t="str">
        <f>PROPER("OFICINA DE GESTIÓN Y ASEGURAMIENTO DE LA CALIDAD y Programa Artes Visuales")</f>
        <v>Oficina De Gestión Y Aseguramiento De La Calidad Y Programa Artes Visuales</v>
      </c>
      <c r="O42" s="111" t="s">
        <v>1741</v>
      </c>
      <c r="P42" s="10" t="s">
        <v>331</v>
      </c>
      <c r="Q42" s="10" t="s">
        <v>11</v>
      </c>
      <c r="R42" s="10" t="s">
        <v>11</v>
      </c>
      <c r="S42" s="111" t="s">
        <v>331</v>
      </c>
      <c r="T42" s="69"/>
      <c r="U42" s="8" t="s">
        <v>2059</v>
      </c>
    </row>
    <row r="43" spans="1:21" ht="29.25" customHeight="1" x14ac:dyDescent="0.25">
      <c r="A43" s="245"/>
      <c r="B43" s="341"/>
      <c r="C43" s="189" t="s">
        <v>1742</v>
      </c>
      <c r="D43" s="111" t="s">
        <v>331</v>
      </c>
      <c r="E43" s="10" t="s">
        <v>331</v>
      </c>
      <c r="F43" s="10" t="s">
        <v>331</v>
      </c>
      <c r="G43" s="10" t="s">
        <v>331</v>
      </c>
      <c r="H43" s="10" t="s">
        <v>331</v>
      </c>
      <c r="I43" s="10" t="s">
        <v>331</v>
      </c>
      <c r="J43" s="10" t="s">
        <v>331</v>
      </c>
      <c r="K43" s="10" t="s">
        <v>331</v>
      </c>
      <c r="L43" s="10" t="s">
        <v>331</v>
      </c>
      <c r="M43" s="10" t="s">
        <v>331</v>
      </c>
      <c r="N43" s="10" t="s">
        <v>331</v>
      </c>
      <c r="O43" s="10" t="s">
        <v>331</v>
      </c>
      <c r="P43" s="10" t="s">
        <v>331</v>
      </c>
      <c r="Q43" s="10" t="s">
        <v>331</v>
      </c>
      <c r="R43" s="10" t="s">
        <v>331</v>
      </c>
      <c r="S43" s="10" t="s">
        <v>331</v>
      </c>
      <c r="T43" s="69"/>
      <c r="U43" s="8" t="s">
        <v>2059</v>
      </c>
    </row>
    <row r="44" spans="1:21" ht="57" x14ac:dyDescent="0.25">
      <c r="A44" s="245"/>
      <c r="B44" s="341"/>
      <c r="C44" s="189" t="s">
        <v>1743</v>
      </c>
      <c r="D44" s="71" t="s">
        <v>1038</v>
      </c>
      <c r="E44" s="10" t="s">
        <v>311</v>
      </c>
      <c r="F44" s="118" t="s">
        <v>552</v>
      </c>
      <c r="G44" s="118" t="s">
        <v>1025</v>
      </c>
      <c r="H44" s="118" t="s">
        <v>11</v>
      </c>
      <c r="I44" s="118" t="s">
        <v>331</v>
      </c>
      <c r="J44" s="111" t="str">
        <f>PROPER("OFICINA DE GESTIÓN Y ASEGURAMIENTO DE LA CALIDAD y Programa Artes Visuales")</f>
        <v>Oficina De Gestión Y Aseguramiento De La Calidad Y Programa Artes Visuales</v>
      </c>
      <c r="K44" s="111" t="s">
        <v>1938</v>
      </c>
      <c r="L44" s="111" t="s">
        <v>1948</v>
      </c>
      <c r="M44" s="111" t="s">
        <v>1948</v>
      </c>
      <c r="N44" s="111" t="s">
        <v>1938</v>
      </c>
      <c r="O44" s="108" t="s">
        <v>1744</v>
      </c>
      <c r="P44" s="118" t="s">
        <v>331</v>
      </c>
      <c r="Q44" s="118" t="s">
        <v>11</v>
      </c>
      <c r="R44" s="118" t="s">
        <v>11</v>
      </c>
      <c r="S44" s="108" t="s">
        <v>331</v>
      </c>
      <c r="T44" s="69"/>
      <c r="U44" s="8" t="s">
        <v>2059</v>
      </c>
    </row>
    <row r="45" spans="1:21" ht="42.75" x14ac:dyDescent="0.25">
      <c r="A45" s="245"/>
      <c r="B45" s="341"/>
      <c r="C45" s="189" t="s">
        <v>656</v>
      </c>
      <c r="D45" s="9" t="s">
        <v>1036</v>
      </c>
      <c r="E45" s="10" t="s">
        <v>331</v>
      </c>
      <c r="F45" s="10" t="s">
        <v>331</v>
      </c>
      <c r="G45" s="10" t="s">
        <v>331</v>
      </c>
      <c r="H45" s="10" t="s">
        <v>331</v>
      </c>
      <c r="I45" s="10" t="s">
        <v>331</v>
      </c>
      <c r="J45" s="10" t="s">
        <v>331</v>
      </c>
      <c r="K45" s="10" t="s">
        <v>331</v>
      </c>
      <c r="L45" s="10" t="s">
        <v>331</v>
      </c>
      <c r="M45" s="111" t="s">
        <v>331</v>
      </c>
      <c r="N45" s="111" t="s">
        <v>331</v>
      </c>
      <c r="O45" s="10" t="s">
        <v>331</v>
      </c>
      <c r="P45" s="10" t="s">
        <v>331</v>
      </c>
      <c r="Q45" s="10" t="s">
        <v>11</v>
      </c>
      <c r="R45" s="10" t="s">
        <v>11</v>
      </c>
      <c r="S45" s="111" t="s">
        <v>331</v>
      </c>
      <c r="T45" s="69"/>
      <c r="U45" s="8" t="s">
        <v>2059</v>
      </c>
    </row>
    <row r="46" spans="1:21" ht="43.5" thickBot="1" x14ac:dyDescent="0.3">
      <c r="A46" s="256"/>
      <c r="B46" s="302"/>
      <c r="C46" s="179" t="s">
        <v>1745</v>
      </c>
      <c r="D46" s="56" t="s">
        <v>1746</v>
      </c>
      <c r="E46" s="10" t="s">
        <v>331</v>
      </c>
      <c r="F46" s="10" t="s">
        <v>331</v>
      </c>
      <c r="G46" s="10" t="s">
        <v>331</v>
      </c>
      <c r="H46" s="10" t="s">
        <v>331</v>
      </c>
      <c r="I46" s="10" t="s">
        <v>331</v>
      </c>
      <c r="J46" s="108" t="str">
        <f>PROPER("OFICINA DE GESTIÓN Y ASEGURAMIENTO DE LA CALIDAD")</f>
        <v>Oficina De Gestión Y Aseguramiento De La Calidad</v>
      </c>
      <c r="K46" s="108" t="str">
        <f>PROPER("OFICINA DE GESTIÓN Y ASEGURAMIENTO DE LA CALIDAD")</f>
        <v>Oficina De Gestión Y Aseguramiento De La Calidad</v>
      </c>
      <c r="L46" s="111" t="s">
        <v>1948</v>
      </c>
      <c r="M46" s="111" t="s">
        <v>1747</v>
      </c>
      <c r="N46" s="108" t="str">
        <f>PROPER("OFICINA DE GESTIÓN Y ASEGURAMIENTO DE LA CALIDAD")</f>
        <v>Oficina De Gestión Y Aseguramiento De La Calidad</v>
      </c>
      <c r="O46" s="10" t="s">
        <v>331</v>
      </c>
      <c r="P46" s="10" t="s">
        <v>331</v>
      </c>
      <c r="Q46" s="10" t="s">
        <v>11</v>
      </c>
      <c r="R46" s="10" t="s">
        <v>11</v>
      </c>
      <c r="S46" s="111" t="s">
        <v>331</v>
      </c>
      <c r="T46" s="69"/>
      <c r="U46" s="8" t="s">
        <v>2059</v>
      </c>
    </row>
    <row r="47" spans="1:21" ht="57" x14ac:dyDescent="0.25">
      <c r="A47" s="326" t="s">
        <v>26</v>
      </c>
      <c r="B47" s="249" t="s">
        <v>27</v>
      </c>
      <c r="C47" s="3" t="s">
        <v>449</v>
      </c>
      <c r="D47" s="158" t="s">
        <v>760</v>
      </c>
      <c r="E47" s="7" t="s">
        <v>311</v>
      </c>
      <c r="F47" s="7" t="s">
        <v>735</v>
      </c>
      <c r="G47" s="121" t="s">
        <v>1164</v>
      </c>
      <c r="H47" s="7" t="s">
        <v>11</v>
      </c>
      <c r="I47" s="7" t="s">
        <v>331</v>
      </c>
      <c r="J47" s="121" t="str">
        <f t="shared" ref="J47:K50" si="2">PROPER("OFICINA ASESORA DE ASUNTOS DOCENTES")</f>
        <v>Oficina Asesora De Asuntos Docentes</v>
      </c>
      <c r="K47" s="121" t="str">
        <f t="shared" si="2"/>
        <v>Oficina Asesora De Asuntos Docentes</v>
      </c>
      <c r="L47" s="7" t="s">
        <v>677</v>
      </c>
      <c r="M47" s="7" t="s">
        <v>331</v>
      </c>
      <c r="N47" s="121" t="str">
        <f>PROPER("OFICINA ASESORA DE ASUNTOS DOCENTES")</f>
        <v>Oficina Asesora De Asuntos Docentes</v>
      </c>
      <c r="O47" s="121" t="s">
        <v>1409</v>
      </c>
      <c r="P47" s="7" t="s">
        <v>331</v>
      </c>
      <c r="Q47" s="7" t="s">
        <v>331</v>
      </c>
      <c r="R47" s="7" t="s">
        <v>11</v>
      </c>
      <c r="S47" s="7" t="s">
        <v>331</v>
      </c>
      <c r="T47" s="201"/>
      <c r="U47" s="8" t="s">
        <v>2059</v>
      </c>
    </row>
    <row r="48" spans="1:21" ht="80.25" customHeight="1" x14ac:dyDescent="0.25">
      <c r="A48" s="326"/>
      <c r="B48" s="250"/>
      <c r="C48" s="3" t="s">
        <v>450</v>
      </c>
      <c r="D48" s="158" t="s">
        <v>1065</v>
      </c>
      <c r="E48" s="7" t="s">
        <v>311</v>
      </c>
      <c r="F48" s="7" t="s">
        <v>735</v>
      </c>
      <c r="G48" s="121" t="s">
        <v>1164</v>
      </c>
      <c r="H48" s="7" t="s">
        <v>11</v>
      </c>
      <c r="I48" s="7" t="s">
        <v>331</v>
      </c>
      <c r="J48" s="121" t="str">
        <f t="shared" si="2"/>
        <v>Oficina Asesora De Asuntos Docentes</v>
      </c>
      <c r="K48" s="121" t="str">
        <f t="shared" si="2"/>
        <v>Oficina Asesora De Asuntos Docentes</v>
      </c>
      <c r="L48" s="7" t="s">
        <v>677</v>
      </c>
      <c r="M48" s="7" t="s">
        <v>331</v>
      </c>
      <c r="N48" s="121" t="str">
        <f>PROPER("OFICINA ASESORA DE ASUNTOS DOCENTES")</f>
        <v>Oficina Asesora De Asuntos Docentes</v>
      </c>
      <c r="O48" s="121" t="s">
        <v>1410</v>
      </c>
      <c r="P48" s="7" t="s">
        <v>331</v>
      </c>
      <c r="Q48" s="7" t="s">
        <v>331</v>
      </c>
      <c r="R48" s="7" t="s">
        <v>11</v>
      </c>
      <c r="S48" s="7" t="s">
        <v>331</v>
      </c>
      <c r="T48" s="201"/>
      <c r="U48" s="8" t="s">
        <v>2059</v>
      </c>
    </row>
    <row r="49" spans="1:21" ht="28.5" x14ac:dyDescent="0.25">
      <c r="A49" s="326"/>
      <c r="B49" s="250"/>
      <c r="C49" s="3" t="s">
        <v>657</v>
      </c>
      <c r="D49" s="159" t="s">
        <v>1176</v>
      </c>
      <c r="E49" s="7" t="s">
        <v>311</v>
      </c>
      <c r="F49" s="7" t="s">
        <v>735</v>
      </c>
      <c r="G49" s="121" t="s">
        <v>1164</v>
      </c>
      <c r="H49" s="7" t="s">
        <v>11</v>
      </c>
      <c r="I49" s="7" t="s">
        <v>331</v>
      </c>
      <c r="J49" s="121" t="str">
        <f t="shared" si="2"/>
        <v>Oficina Asesora De Asuntos Docentes</v>
      </c>
      <c r="K49" s="121" t="str">
        <f t="shared" si="2"/>
        <v>Oficina Asesora De Asuntos Docentes</v>
      </c>
      <c r="L49" s="121" t="s">
        <v>1948</v>
      </c>
      <c r="M49" s="7" t="s">
        <v>331</v>
      </c>
      <c r="N49" s="121" t="str">
        <f>PROPER("OFICINA ASESORA DE ASUNTOS DOCENTES")</f>
        <v>Oficina Asesora De Asuntos Docentes</v>
      </c>
      <c r="O49" s="121" t="s">
        <v>1411</v>
      </c>
      <c r="P49" s="7" t="s">
        <v>331</v>
      </c>
      <c r="Q49" s="7" t="s">
        <v>331</v>
      </c>
      <c r="R49" s="7" t="s">
        <v>11</v>
      </c>
      <c r="S49" s="7" t="s">
        <v>331</v>
      </c>
      <c r="T49" s="201"/>
      <c r="U49" s="8" t="s">
        <v>2059</v>
      </c>
    </row>
    <row r="50" spans="1:21" ht="29.25" thickBot="1" x14ac:dyDescent="0.3">
      <c r="A50" s="326"/>
      <c r="B50" s="251"/>
      <c r="C50" s="3" t="s">
        <v>658</v>
      </c>
      <c r="D50" s="94" t="s">
        <v>1067</v>
      </c>
      <c r="E50" s="7" t="s">
        <v>311</v>
      </c>
      <c r="F50" s="7" t="s">
        <v>735</v>
      </c>
      <c r="G50" s="121" t="s">
        <v>1164</v>
      </c>
      <c r="H50" s="7" t="s">
        <v>11</v>
      </c>
      <c r="I50" s="7" t="s">
        <v>331</v>
      </c>
      <c r="J50" s="121" t="str">
        <f t="shared" si="2"/>
        <v>Oficina Asesora De Asuntos Docentes</v>
      </c>
      <c r="K50" s="121" t="str">
        <f t="shared" si="2"/>
        <v>Oficina Asesora De Asuntos Docentes</v>
      </c>
      <c r="L50" s="121" t="s">
        <v>1948</v>
      </c>
      <c r="M50" s="7" t="s">
        <v>331</v>
      </c>
      <c r="N50" s="121" t="str">
        <f>PROPER("OFICINA ASESORA DE ASUNTOS DOCENTES")</f>
        <v>Oficina Asesora De Asuntos Docentes</v>
      </c>
      <c r="O50" s="121" t="s">
        <v>1412</v>
      </c>
      <c r="P50" s="7" t="s">
        <v>331</v>
      </c>
      <c r="Q50" s="7" t="s">
        <v>331</v>
      </c>
      <c r="R50" s="7" t="s">
        <v>11</v>
      </c>
      <c r="S50" s="7" t="s">
        <v>331</v>
      </c>
      <c r="T50" s="201"/>
      <c r="U50" s="8" t="s">
        <v>2059</v>
      </c>
    </row>
    <row r="51" spans="1:21" ht="66.75" customHeight="1" x14ac:dyDescent="0.25">
      <c r="A51" s="326"/>
      <c r="B51" s="249" t="s">
        <v>28</v>
      </c>
      <c r="C51" s="3" t="s">
        <v>655</v>
      </c>
      <c r="D51" s="6" t="s">
        <v>506</v>
      </c>
      <c r="E51" s="7" t="s">
        <v>311</v>
      </c>
      <c r="F51" s="7" t="s">
        <v>552</v>
      </c>
      <c r="G51" s="7" t="s">
        <v>839</v>
      </c>
      <c r="H51" s="7" t="s">
        <v>11</v>
      </c>
      <c r="I51" s="7" t="s">
        <v>331</v>
      </c>
      <c r="J51" s="121" t="s">
        <v>794</v>
      </c>
      <c r="K51" s="121" t="s">
        <v>794</v>
      </c>
      <c r="L51" s="7" t="s">
        <v>1947</v>
      </c>
      <c r="M51" s="7" t="s">
        <v>331</v>
      </c>
      <c r="N51" s="7" t="s">
        <v>794</v>
      </c>
      <c r="O51" s="121" t="s">
        <v>1417</v>
      </c>
      <c r="P51" s="7" t="s">
        <v>331</v>
      </c>
      <c r="Q51" s="7" t="s">
        <v>11</v>
      </c>
      <c r="R51" s="7" t="s">
        <v>11</v>
      </c>
      <c r="S51" s="7" t="s">
        <v>331</v>
      </c>
      <c r="T51" s="201"/>
      <c r="U51" s="8" t="s">
        <v>2058</v>
      </c>
    </row>
    <row r="52" spans="1:21" ht="46.5" customHeight="1" x14ac:dyDescent="0.25">
      <c r="A52" s="326"/>
      <c r="B52" s="250"/>
      <c r="C52" s="3" t="s">
        <v>656</v>
      </c>
      <c r="D52" s="6" t="s">
        <v>793</v>
      </c>
      <c r="E52" s="7" t="s">
        <v>311</v>
      </c>
      <c r="F52" s="7" t="s">
        <v>735</v>
      </c>
      <c r="G52" s="7" t="s">
        <v>550</v>
      </c>
      <c r="H52" s="7" t="s">
        <v>11</v>
      </c>
      <c r="I52" s="7" t="s">
        <v>331</v>
      </c>
      <c r="J52" s="121" t="s">
        <v>794</v>
      </c>
      <c r="K52" s="121" t="s">
        <v>794</v>
      </c>
      <c r="L52" s="121" t="s">
        <v>1948</v>
      </c>
      <c r="M52" s="121" t="s">
        <v>401</v>
      </c>
      <c r="N52" s="121" t="s">
        <v>794</v>
      </c>
      <c r="O52" s="121" t="s">
        <v>1418</v>
      </c>
      <c r="P52" s="7" t="s">
        <v>331</v>
      </c>
      <c r="Q52" s="7" t="s">
        <v>11</v>
      </c>
      <c r="R52" s="7" t="s">
        <v>11</v>
      </c>
      <c r="S52" s="7" t="s">
        <v>331</v>
      </c>
      <c r="T52" s="201"/>
      <c r="U52" s="8" t="s">
        <v>2059</v>
      </c>
    </row>
    <row r="53" spans="1:21" ht="46.5" customHeight="1" x14ac:dyDescent="0.25">
      <c r="A53" s="326"/>
      <c r="B53" s="250"/>
      <c r="C53" s="3" t="s">
        <v>657</v>
      </c>
      <c r="D53" s="6" t="s">
        <v>793</v>
      </c>
      <c r="E53" s="7" t="s">
        <v>311</v>
      </c>
      <c r="F53" s="7" t="s">
        <v>552</v>
      </c>
      <c r="G53" s="7" t="s">
        <v>356</v>
      </c>
      <c r="H53" s="7" t="s">
        <v>11</v>
      </c>
      <c r="I53" s="7" t="s">
        <v>331</v>
      </c>
      <c r="J53" s="121" t="s">
        <v>794</v>
      </c>
      <c r="K53" s="121" t="s">
        <v>794</v>
      </c>
      <c r="L53" s="26" t="s">
        <v>395</v>
      </c>
      <c r="M53" s="7" t="s">
        <v>331</v>
      </c>
      <c r="N53" s="7" t="s">
        <v>794</v>
      </c>
      <c r="O53" s="121" t="s">
        <v>1419</v>
      </c>
      <c r="P53" s="7" t="s">
        <v>331</v>
      </c>
      <c r="Q53" s="7" t="s">
        <v>331</v>
      </c>
      <c r="R53" s="7" t="s">
        <v>11</v>
      </c>
      <c r="S53" s="7" t="s">
        <v>331</v>
      </c>
      <c r="T53" s="201"/>
      <c r="U53" s="8" t="s">
        <v>2059</v>
      </c>
    </row>
    <row r="54" spans="1:21" ht="46.5" customHeight="1" x14ac:dyDescent="0.25">
      <c r="A54" s="326"/>
      <c r="B54" s="250"/>
      <c r="C54" s="3" t="s">
        <v>658</v>
      </c>
      <c r="D54" s="6" t="s">
        <v>1283</v>
      </c>
      <c r="E54" s="7" t="s">
        <v>311</v>
      </c>
      <c r="F54" s="7" t="s">
        <v>735</v>
      </c>
      <c r="G54" s="121" t="s">
        <v>1164</v>
      </c>
      <c r="H54" s="7" t="s">
        <v>11</v>
      </c>
      <c r="I54" s="7" t="s">
        <v>331</v>
      </c>
      <c r="J54" s="121" t="s">
        <v>794</v>
      </c>
      <c r="K54" s="121" t="s">
        <v>794</v>
      </c>
      <c r="L54" s="121" t="s">
        <v>1948</v>
      </c>
      <c r="M54" s="7" t="s">
        <v>331</v>
      </c>
      <c r="N54" s="7" t="s">
        <v>794</v>
      </c>
      <c r="O54" s="121" t="s">
        <v>1420</v>
      </c>
      <c r="P54" s="7" t="s">
        <v>331</v>
      </c>
      <c r="Q54" s="7" t="s">
        <v>331</v>
      </c>
      <c r="R54" s="7" t="s">
        <v>11</v>
      </c>
      <c r="S54" s="7" t="s">
        <v>331</v>
      </c>
      <c r="T54" s="201"/>
      <c r="U54" s="8" t="s">
        <v>2059</v>
      </c>
    </row>
    <row r="55" spans="1:21" ht="46.5" customHeight="1" thickBot="1" x14ac:dyDescent="0.3">
      <c r="A55" s="326"/>
      <c r="B55" s="251"/>
      <c r="C55" s="3" t="s">
        <v>474</v>
      </c>
      <c r="D55" s="6" t="s">
        <v>1284</v>
      </c>
      <c r="E55" s="7" t="s">
        <v>311</v>
      </c>
      <c r="F55" s="7" t="s">
        <v>312</v>
      </c>
      <c r="G55" s="7" t="s">
        <v>724</v>
      </c>
      <c r="H55" s="7" t="s">
        <v>11</v>
      </c>
      <c r="I55" s="7" t="s">
        <v>331</v>
      </c>
      <c r="J55" s="121" t="s">
        <v>794</v>
      </c>
      <c r="K55" s="121" t="s">
        <v>794</v>
      </c>
      <c r="L55" s="121" t="s">
        <v>1948</v>
      </c>
      <c r="M55" s="7" t="s">
        <v>331</v>
      </c>
      <c r="N55" s="7" t="s">
        <v>794</v>
      </c>
      <c r="O55" s="121" t="s">
        <v>1421</v>
      </c>
      <c r="P55" s="7" t="s">
        <v>331</v>
      </c>
      <c r="Q55" s="7" t="s">
        <v>331</v>
      </c>
      <c r="R55" s="7" t="s">
        <v>11</v>
      </c>
      <c r="S55" s="7" t="s">
        <v>331</v>
      </c>
      <c r="T55" s="201"/>
      <c r="U55" s="8" t="s">
        <v>2059</v>
      </c>
    </row>
    <row r="56" spans="1:21" ht="42.75" x14ac:dyDescent="0.25">
      <c r="A56" s="326"/>
      <c r="B56" s="323" t="s">
        <v>29</v>
      </c>
      <c r="C56" s="3" t="s">
        <v>449</v>
      </c>
      <c r="D56" s="6" t="s">
        <v>451</v>
      </c>
      <c r="E56" s="7" t="s">
        <v>311</v>
      </c>
      <c r="F56" s="7" t="s">
        <v>312</v>
      </c>
      <c r="G56" s="121" t="s">
        <v>452</v>
      </c>
      <c r="H56" s="7" t="s">
        <v>11</v>
      </c>
      <c r="I56" s="7" t="s">
        <v>331</v>
      </c>
      <c r="J56" s="121" t="s">
        <v>453</v>
      </c>
      <c r="K56" s="121" t="s">
        <v>453</v>
      </c>
      <c r="L56" s="121" t="s">
        <v>1948</v>
      </c>
      <c r="M56" s="121" t="s">
        <v>1948</v>
      </c>
      <c r="N56" s="121" t="s">
        <v>453</v>
      </c>
      <c r="O56" s="121" t="s">
        <v>456</v>
      </c>
      <c r="P56" s="7" t="s">
        <v>331</v>
      </c>
      <c r="Q56" s="7" t="s">
        <v>331</v>
      </c>
      <c r="R56" s="7" t="s">
        <v>11</v>
      </c>
      <c r="S56" s="7" t="s">
        <v>331</v>
      </c>
      <c r="T56" s="201"/>
      <c r="U56" s="8" t="s">
        <v>2059</v>
      </c>
    </row>
    <row r="57" spans="1:21" ht="110.25" customHeight="1" thickBot="1" x14ac:dyDescent="0.3">
      <c r="A57" s="326"/>
      <c r="B57" s="325"/>
      <c r="C57" s="3" t="s">
        <v>450</v>
      </c>
      <c r="D57" s="6" t="s">
        <v>566</v>
      </c>
      <c r="E57" s="7" t="s">
        <v>311</v>
      </c>
      <c r="F57" s="7" t="s">
        <v>312</v>
      </c>
      <c r="G57" s="121" t="s">
        <v>452</v>
      </c>
      <c r="H57" s="7" t="s">
        <v>11</v>
      </c>
      <c r="I57" s="7" t="s">
        <v>331</v>
      </c>
      <c r="J57" s="121" t="s">
        <v>453</v>
      </c>
      <c r="K57" s="121" t="s">
        <v>453</v>
      </c>
      <c r="L57" s="121" t="s">
        <v>1948</v>
      </c>
      <c r="M57" s="121" t="s">
        <v>1948</v>
      </c>
      <c r="N57" s="121" t="s">
        <v>453</v>
      </c>
      <c r="O57" s="121" t="s">
        <v>457</v>
      </c>
      <c r="P57" s="7" t="s">
        <v>331</v>
      </c>
      <c r="Q57" s="7" t="s">
        <v>331</v>
      </c>
      <c r="R57" s="7" t="s">
        <v>11</v>
      </c>
      <c r="S57" s="7" t="s">
        <v>331</v>
      </c>
      <c r="T57" s="201"/>
      <c r="U57" s="8" t="s">
        <v>2059</v>
      </c>
    </row>
    <row r="58" spans="1:21" ht="68.25" customHeight="1" x14ac:dyDescent="0.25">
      <c r="A58" s="326"/>
      <c r="B58" s="249" t="s">
        <v>30</v>
      </c>
      <c r="C58" s="3" t="s">
        <v>655</v>
      </c>
      <c r="D58" s="6" t="s">
        <v>1511</v>
      </c>
      <c r="E58" s="7" t="s">
        <v>311</v>
      </c>
      <c r="F58" s="7" t="s">
        <v>552</v>
      </c>
      <c r="G58" s="7" t="s">
        <v>839</v>
      </c>
      <c r="H58" s="7" t="s">
        <v>11</v>
      </c>
      <c r="I58" s="7" t="s">
        <v>331</v>
      </c>
      <c r="J58" s="7" t="str">
        <f>PROPER("GESTION HUMANA")</f>
        <v>Gestion Humana</v>
      </c>
      <c r="K58" s="7" t="str">
        <f>PROPER("GESTION HUMANA")</f>
        <v>Gestion Humana</v>
      </c>
      <c r="L58" s="121" t="s">
        <v>1948</v>
      </c>
      <c r="M58" s="7" t="s">
        <v>331</v>
      </c>
      <c r="N58" s="7" t="str">
        <f>PROPER("GESTION HUMANA")</f>
        <v>Gestion Humana</v>
      </c>
      <c r="O58" s="121" t="str">
        <f>PROPER("RESOLUCION ANUAL DE CAPACITACIÓN ANUAL Y ESTIMULOS")</f>
        <v>Resolucion Anual De Capacitación Anual Y Estimulos</v>
      </c>
      <c r="P58" s="7" t="s">
        <v>331</v>
      </c>
      <c r="Q58" s="7" t="s">
        <v>331</v>
      </c>
      <c r="R58" s="7" t="s">
        <v>11</v>
      </c>
      <c r="S58" s="7" t="s">
        <v>331</v>
      </c>
      <c r="T58" s="201"/>
      <c r="U58" s="8" t="s">
        <v>2059</v>
      </c>
    </row>
    <row r="59" spans="1:21" ht="43.5" customHeight="1" x14ac:dyDescent="0.25">
      <c r="A59" s="326"/>
      <c r="B59" s="250"/>
      <c r="C59" s="3" t="s">
        <v>450</v>
      </c>
      <c r="D59" s="6" t="s">
        <v>499</v>
      </c>
      <c r="E59" s="7" t="s">
        <v>311</v>
      </c>
      <c r="F59" s="7" t="s">
        <v>552</v>
      </c>
      <c r="G59" s="7" t="s">
        <v>1513</v>
      </c>
      <c r="H59" s="7" t="s">
        <v>316</v>
      </c>
      <c r="I59" s="7" t="s">
        <v>316</v>
      </c>
      <c r="J59" s="7" t="str">
        <f>PROPER("GESTION HUMANA")</f>
        <v>Gestion Humana</v>
      </c>
      <c r="K59" s="7" t="str">
        <f>PROPER("GESTION HUMANA")</f>
        <v>Gestion Humana</v>
      </c>
      <c r="L59" s="121" t="s">
        <v>1948</v>
      </c>
      <c r="M59" s="7" t="s">
        <v>331</v>
      </c>
      <c r="N59" s="7" t="str">
        <f>PROPER("GESTION HUMANA")</f>
        <v>Gestion Humana</v>
      </c>
      <c r="O59" s="121" t="str">
        <f>PROPER("RESOLUCION ANUAL DE CAPACITACIÓN ANUAL Y ESTIMULOS")</f>
        <v>Resolucion Anual De Capacitación Anual Y Estimulos</v>
      </c>
      <c r="P59" s="7" t="s">
        <v>331</v>
      </c>
      <c r="Q59" s="7" t="s">
        <v>331</v>
      </c>
      <c r="R59" s="7" t="s">
        <v>11</v>
      </c>
      <c r="S59" s="7" t="s">
        <v>331</v>
      </c>
      <c r="T59" s="201"/>
      <c r="U59" s="8" t="s">
        <v>2059</v>
      </c>
    </row>
    <row r="60" spans="1:21" ht="29.25" customHeight="1" x14ac:dyDescent="0.25">
      <c r="A60" s="326"/>
      <c r="B60" s="250"/>
      <c r="C60" s="3" t="s">
        <v>658</v>
      </c>
      <c r="D60" s="6" t="s">
        <v>1512</v>
      </c>
      <c r="E60" s="7" t="s">
        <v>311</v>
      </c>
      <c r="F60" s="7" t="s">
        <v>312</v>
      </c>
      <c r="G60" s="7" t="s">
        <v>724</v>
      </c>
      <c r="H60" s="7" t="s">
        <v>316</v>
      </c>
      <c r="I60" s="7" t="s">
        <v>331</v>
      </c>
      <c r="J60" s="7" t="str">
        <f t="shared" ref="J60:K61" si="3">PROPER("GESTION HUMANA")</f>
        <v>Gestion Humana</v>
      </c>
      <c r="K60" s="7" t="str">
        <f t="shared" si="3"/>
        <v>Gestion Humana</v>
      </c>
      <c r="L60" s="121" t="s">
        <v>1948</v>
      </c>
      <c r="M60" s="7" t="s">
        <v>331</v>
      </c>
      <c r="N60" s="7" t="str">
        <f t="shared" ref="N60:N61" si="4">PROPER("GESTION HUMANA")</f>
        <v>Gestion Humana</v>
      </c>
      <c r="O60" s="121" t="str">
        <f>PROPER("RESOLUCION ANUAL DE CAPACITACIÓN ANUAL Y ESTIMULOS")</f>
        <v>Resolucion Anual De Capacitación Anual Y Estimulos</v>
      </c>
      <c r="P60" s="7" t="s">
        <v>331</v>
      </c>
      <c r="Q60" s="7" t="s">
        <v>11</v>
      </c>
      <c r="R60" s="7" t="s">
        <v>11</v>
      </c>
      <c r="S60" s="7" t="s">
        <v>331</v>
      </c>
      <c r="T60" s="201"/>
      <c r="U60" s="8" t="s">
        <v>2059</v>
      </c>
    </row>
    <row r="61" spans="1:21" ht="28.5" customHeight="1" thickBot="1" x14ac:dyDescent="0.3">
      <c r="A61" s="326"/>
      <c r="B61" s="251"/>
      <c r="C61" s="3" t="s">
        <v>1063</v>
      </c>
      <c r="D61" s="6" t="s">
        <v>1068</v>
      </c>
      <c r="E61" s="7" t="s">
        <v>311</v>
      </c>
      <c r="F61" s="7" t="s">
        <v>312</v>
      </c>
      <c r="G61" s="7" t="s">
        <v>724</v>
      </c>
      <c r="H61" s="7" t="s">
        <v>316</v>
      </c>
      <c r="I61" s="7" t="s">
        <v>331</v>
      </c>
      <c r="J61" s="7" t="str">
        <f t="shared" si="3"/>
        <v>Gestion Humana</v>
      </c>
      <c r="K61" s="7" t="str">
        <f t="shared" si="3"/>
        <v>Gestion Humana</v>
      </c>
      <c r="L61" s="121" t="s">
        <v>1948</v>
      </c>
      <c r="M61" s="7" t="s">
        <v>331</v>
      </c>
      <c r="N61" s="7" t="str">
        <f t="shared" si="4"/>
        <v>Gestion Humana</v>
      </c>
      <c r="O61" s="121" t="str">
        <f>PROPER("RESOLUCION ANUAL DE CAPACITACIÓN ANUAL Y ESTIMULOS")</f>
        <v>Resolucion Anual De Capacitación Anual Y Estimulos</v>
      </c>
      <c r="P61" s="7" t="s">
        <v>331</v>
      </c>
      <c r="Q61" s="7" t="s">
        <v>11</v>
      </c>
      <c r="R61" s="7" t="s">
        <v>11</v>
      </c>
      <c r="S61" s="7" t="s">
        <v>331</v>
      </c>
      <c r="T61" s="201"/>
      <c r="U61" s="8" t="s">
        <v>2059</v>
      </c>
    </row>
    <row r="62" spans="1:21" ht="57" x14ac:dyDescent="0.25">
      <c r="A62" s="326"/>
      <c r="B62" s="249" t="s">
        <v>31</v>
      </c>
      <c r="C62" s="185" t="s">
        <v>449</v>
      </c>
      <c r="D62" s="158" t="s">
        <v>760</v>
      </c>
      <c r="E62" s="7" t="s">
        <v>311</v>
      </c>
      <c r="F62" s="7" t="s">
        <v>735</v>
      </c>
      <c r="G62" s="121" t="s">
        <v>1164</v>
      </c>
      <c r="H62" s="121" t="s">
        <v>11</v>
      </c>
      <c r="I62" s="121" t="s">
        <v>331</v>
      </c>
      <c r="J62" s="121" t="str">
        <f>PROPER("OFICINA ASESORA DE ASUNTOS DOCENTES")</f>
        <v>Oficina Asesora De Asuntos Docentes</v>
      </c>
      <c r="K62" s="121" t="str">
        <f>PROPER("OFICINA ASESORA DE ASUNTOS DOCENTES")</f>
        <v>Oficina Asesora De Asuntos Docentes</v>
      </c>
      <c r="L62" s="7" t="s">
        <v>677</v>
      </c>
      <c r="M62" s="121" t="s">
        <v>331</v>
      </c>
      <c r="N62" s="121" t="str">
        <f t="shared" ref="N62:N64" si="5">PROPER("OFICINA ASESORA DE ASUNTOS DOCENTES")</f>
        <v>Oficina Asesora De Asuntos Docentes</v>
      </c>
      <c r="O62" s="121" t="s">
        <v>1416</v>
      </c>
      <c r="P62" s="121" t="s">
        <v>331</v>
      </c>
      <c r="Q62" s="121" t="s">
        <v>331</v>
      </c>
      <c r="R62" s="121" t="s">
        <v>11</v>
      </c>
      <c r="S62" s="121" t="s">
        <v>331</v>
      </c>
      <c r="T62" s="201"/>
      <c r="U62" s="8" t="s">
        <v>2059</v>
      </c>
    </row>
    <row r="63" spans="1:21" ht="28.5" customHeight="1" x14ac:dyDescent="0.25">
      <c r="A63" s="326"/>
      <c r="B63" s="250"/>
      <c r="C63" s="185" t="s">
        <v>657</v>
      </c>
      <c r="D63" s="159" t="s">
        <v>1176</v>
      </c>
      <c r="E63" s="7" t="s">
        <v>311</v>
      </c>
      <c r="F63" s="7" t="s">
        <v>735</v>
      </c>
      <c r="G63" s="121" t="s">
        <v>1164</v>
      </c>
      <c r="H63" s="121" t="s">
        <v>11</v>
      </c>
      <c r="I63" s="121" t="s">
        <v>331</v>
      </c>
      <c r="J63" s="121" t="str">
        <f t="shared" ref="J63:K64" si="6">PROPER("OFICINA ASESORA DE ASUNTOS DOCENTES")</f>
        <v>Oficina Asesora De Asuntos Docentes</v>
      </c>
      <c r="K63" s="121" t="str">
        <f t="shared" si="6"/>
        <v>Oficina Asesora De Asuntos Docentes</v>
      </c>
      <c r="L63" s="121" t="s">
        <v>1948</v>
      </c>
      <c r="M63" s="121" t="s">
        <v>331</v>
      </c>
      <c r="N63" s="121" t="str">
        <f t="shared" si="5"/>
        <v>Oficina Asesora De Asuntos Docentes</v>
      </c>
      <c r="O63" s="121" t="s">
        <v>1416</v>
      </c>
      <c r="P63" s="121" t="s">
        <v>331</v>
      </c>
      <c r="Q63" s="121" t="s">
        <v>331</v>
      </c>
      <c r="R63" s="121" t="s">
        <v>11</v>
      </c>
      <c r="S63" s="121" t="s">
        <v>331</v>
      </c>
      <c r="T63" s="201"/>
      <c r="U63" s="8" t="s">
        <v>2058</v>
      </c>
    </row>
    <row r="64" spans="1:21" ht="30.75" customHeight="1" thickBot="1" x14ac:dyDescent="0.3">
      <c r="A64" s="326"/>
      <c r="B64" s="251"/>
      <c r="C64" s="185" t="s">
        <v>658</v>
      </c>
      <c r="D64" s="94" t="s">
        <v>1067</v>
      </c>
      <c r="E64" s="7" t="s">
        <v>311</v>
      </c>
      <c r="F64" s="7" t="s">
        <v>735</v>
      </c>
      <c r="G64" s="121" t="s">
        <v>1164</v>
      </c>
      <c r="H64" s="121" t="s">
        <v>11</v>
      </c>
      <c r="I64" s="121" t="s">
        <v>331</v>
      </c>
      <c r="J64" s="121" t="str">
        <f t="shared" si="6"/>
        <v>Oficina Asesora De Asuntos Docentes</v>
      </c>
      <c r="K64" s="121" t="str">
        <f t="shared" si="6"/>
        <v>Oficina Asesora De Asuntos Docentes</v>
      </c>
      <c r="L64" s="121" t="s">
        <v>1948</v>
      </c>
      <c r="M64" s="121" t="s">
        <v>331</v>
      </c>
      <c r="N64" s="121" t="str">
        <f t="shared" si="5"/>
        <v>Oficina Asesora De Asuntos Docentes</v>
      </c>
      <c r="O64" s="121" t="s">
        <v>1416</v>
      </c>
      <c r="P64" s="121" t="s">
        <v>331</v>
      </c>
      <c r="Q64" s="121" t="s">
        <v>331</v>
      </c>
      <c r="R64" s="121" t="s">
        <v>11</v>
      </c>
      <c r="S64" s="121" t="s">
        <v>331</v>
      </c>
      <c r="T64" s="201"/>
      <c r="U64" s="8" t="s">
        <v>2059</v>
      </c>
    </row>
    <row r="65" spans="1:21" ht="57" x14ac:dyDescent="0.25">
      <c r="A65" s="326"/>
      <c r="B65" s="249" t="s">
        <v>32</v>
      </c>
      <c r="C65" s="7" t="s">
        <v>655</v>
      </c>
      <c r="D65" s="6" t="s">
        <v>459</v>
      </c>
      <c r="E65" s="7" t="s">
        <v>311</v>
      </c>
      <c r="F65" s="7" t="s">
        <v>312</v>
      </c>
      <c r="G65" s="121" t="s">
        <v>327</v>
      </c>
      <c r="H65" s="121" t="s">
        <v>11</v>
      </c>
      <c r="I65" s="7" t="s">
        <v>331</v>
      </c>
      <c r="J65" s="121" t="s">
        <v>1645</v>
      </c>
      <c r="K65" s="121" t="s">
        <v>1646</v>
      </c>
      <c r="L65" s="121" t="s">
        <v>1948</v>
      </c>
      <c r="M65" s="121" t="s">
        <v>426</v>
      </c>
      <c r="N65" s="121" t="s">
        <v>1646</v>
      </c>
      <c r="O65" s="121" t="s">
        <v>1647</v>
      </c>
      <c r="P65" s="7" t="s">
        <v>331</v>
      </c>
      <c r="Q65" s="7" t="s">
        <v>331</v>
      </c>
      <c r="R65" s="7" t="s">
        <v>11</v>
      </c>
      <c r="S65" s="7" t="s">
        <v>331</v>
      </c>
      <c r="T65" s="202"/>
      <c r="U65" s="8" t="s">
        <v>2059</v>
      </c>
    </row>
    <row r="66" spans="1:21" ht="57" x14ac:dyDescent="0.25">
      <c r="A66" s="326"/>
      <c r="B66" s="250"/>
      <c r="C66" s="7" t="s">
        <v>450</v>
      </c>
      <c r="D66" s="6" t="s">
        <v>1648</v>
      </c>
      <c r="E66" s="7" t="s">
        <v>311</v>
      </c>
      <c r="F66" s="7" t="s">
        <v>312</v>
      </c>
      <c r="G66" s="7" t="s">
        <v>327</v>
      </c>
      <c r="H66" s="7" t="s">
        <v>11</v>
      </c>
      <c r="I66" s="7" t="s">
        <v>331</v>
      </c>
      <c r="J66" s="121" t="s">
        <v>1645</v>
      </c>
      <c r="K66" s="121" t="s">
        <v>1649</v>
      </c>
      <c r="L66" s="22"/>
      <c r="M66" s="121" t="s">
        <v>1948</v>
      </c>
      <c r="N66" s="121" t="s">
        <v>1646</v>
      </c>
      <c r="O66" s="121" t="s">
        <v>1647</v>
      </c>
      <c r="P66" s="7" t="s">
        <v>331</v>
      </c>
      <c r="Q66" s="7" t="s">
        <v>331</v>
      </c>
      <c r="R66" s="7" t="s">
        <v>11</v>
      </c>
      <c r="S66" s="7" t="s">
        <v>331</v>
      </c>
      <c r="T66" s="202"/>
      <c r="U66" s="8" t="s">
        <v>2059</v>
      </c>
    </row>
    <row r="67" spans="1:21" ht="42.75" x14ac:dyDescent="0.25">
      <c r="A67" s="326"/>
      <c r="B67" s="250"/>
      <c r="C67" s="7" t="s">
        <v>657</v>
      </c>
      <c r="D67" s="6" t="s">
        <v>1650</v>
      </c>
      <c r="E67" s="7" t="s">
        <v>311</v>
      </c>
      <c r="F67" s="7" t="s">
        <v>312</v>
      </c>
      <c r="G67" s="7" t="s">
        <v>736</v>
      </c>
      <c r="H67" s="7" t="s">
        <v>11</v>
      </c>
      <c r="I67" s="7" t="s">
        <v>331</v>
      </c>
      <c r="J67" s="121" t="s">
        <v>1645</v>
      </c>
      <c r="K67" s="121" t="s">
        <v>1651</v>
      </c>
      <c r="L67" s="121" t="s">
        <v>1948</v>
      </c>
      <c r="M67" s="121" t="s">
        <v>1948</v>
      </c>
      <c r="N67" s="121" t="s">
        <v>1646</v>
      </c>
      <c r="O67" s="7" t="s">
        <v>331</v>
      </c>
      <c r="P67" s="121" t="s">
        <v>331</v>
      </c>
      <c r="Q67" s="121" t="s">
        <v>331</v>
      </c>
      <c r="R67" s="121" t="s">
        <v>11</v>
      </c>
      <c r="S67" s="121" t="s">
        <v>331</v>
      </c>
      <c r="T67" s="202"/>
      <c r="U67" s="8" t="s">
        <v>2059</v>
      </c>
    </row>
    <row r="68" spans="1:21" ht="85.5" x14ac:dyDescent="0.25">
      <c r="A68" s="326"/>
      <c r="B68" s="250"/>
      <c r="C68" s="7" t="s">
        <v>398</v>
      </c>
      <c r="D68" s="6" t="s">
        <v>898</v>
      </c>
      <c r="E68" s="7" t="s">
        <v>311</v>
      </c>
      <c r="F68" s="121" t="s">
        <v>806</v>
      </c>
      <c r="G68" s="7" t="s">
        <v>736</v>
      </c>
      <c r="H68" s="7" t="s">
        <v>11</v>
      </c>
      <c r="I68" s="7" t="s">
        <v>331</v>
      </c>
      <c r="J68" s="121" t="s">
        <v>1645</v>
      </c>
      <c r="K68" s="121" t="s">
        <v>1652</v>
      </c>
      <c r="L68" s="121" t="s">
        <v>1948</v>
      </c>
      <c r="M68" s="121" t="s">
        <v>1948</v>
      </c>
      <c r="N68" s="121" t="s">
        <v>1653</v>
      </c>
      <c r="O68" s="121" t="s">
        <v>1654</v>
      </c>
      <c r="P68" s="7" t="s">
        <v>331</v>
      </c>
      <c r="Q68" s="7" t="s">
        <v>331</v>
      </c>
      <c r="R68" s="7" t="s">
        <v>11</v>
      </c>
      <c r="S68" s="7" t="s">
        <v>331</v>
      </c>
      <c r="T68" s="202"/>
      <c r="U68" s="8" t="s">
        <v>2059</v>
      </c>
    </row>
    <row r="69" spans="1:21" ht="86.25" thickBot="1" x14ac:dyDescent="0.3">
      <c r="A69" s="326"/>
      <c r="B69" s="251"/>
      <c r="C69" s="7" t="s">
        <v>575</v>
      </c>
      <c r="D69" s="6" t="s">
        <v>899</v>
      </c>
      <c r="E69" s="7" t="s">
        <v>311</v>
      </c>
      <c r="F69" s="121" t="s">
        <v>806</v>
      </c>
      <c r="G69" s="7" t="s">
        <v>736</v>
      </c>
      <c r="H69" s="7" t="s">
        <v>11</v>
      </c>
      <c r="I69" s="7" t="s">
        <v>331</v>
      </c>
      <c r="J69" s="121" t="s">
        <v>1645</v>
      </c>
      <c r="K69" s="121" t="s">
        <v>1655</v>
      </c>
      <c r="L69" s="121" t="s">
        <v>1948</v>
      </c>
      <c r="M69" s="121" t="s">
        <v>1948</v>
      </c>
      <c r="N69" s="121" t="s">
        <v>1656</v>
      </c>
      <c r="O69" s="121" t="s">
        <v>1654</v>
      </c>
      <c r="P69" s="7" t="s">
        <v>331</v>
      </c>
      <c r="Q69" s="7" t="s">
        <v>331</v>
      </c>
      <c r="R69" s="7" t="s">
        <v>11</v>
      </c>
      <c r="S69" s="7" t="s">
        <v>331</v>
      </c>
      <c r="T69" s="202"/>
      <c r="U69" s="8" t="s">
        <v>2059</v>
      </c>
    </row>
    <row r="70" spans="1:21" ht="42.75" x14ac:dyDescent="0.25">
      <c r="A70" s="326"/>
      <c r="B70" s="323" t="s">
        <v>33</v>
      </c>
      <c r="C70" s="182" t="s">
        <v>655</v>
      </c>
      <c r="D70" s="114" t="s">
        <v>1599</v>
      </c>
      <c r="E70" s="7" t="s">
        <v>311</v>
      </c>
      <c r="F70" s="7" t="s">
        <v>552</v>
      </c>
      <c r="G70" s="7" t="s">
        <v>839</v>
      </c>
      <c r="H70" s="121" t="s">
        <v>316</v>
      </c>
      <c r="I70" s="121" t="s">
        <v>331</v>
      </c>
      <c r="J70" s="121" t="str">
        <f>PROPER("VICERRECTORIA DE INVESTIGACIONES")</f>
        <v>Vicerrectoria De Investigaciones</v>
      </c>
      <c r="K70" s="121" t="str">
        <f>PROPER("VICERRECTORIA DE INVESTIGACIONES")</f>
        <v>Vicerrectoria De Investigaciones</v>
      </c>
      <c r="L70" s="121" t="s">
        <v>853</v>
      </c>
      <c r="M70" s="121" t="s">
        <v>331</v>
      </c>
      <c r="N70" s="121" t="str">
        <f t="shared" ref="N70:N74" si="7">PROPER("VICERRECTORIA DE INVESTIGACIONES")</f>
        <v>Vicerrectoria De Investigaciones</v>
      </c>
      <c r="O70" s="121" t="s">
        <v>1949</v>
      </c>
      <c r="P70" s="121" t="s">
        <v>331</v>
      </c>
      <c r="Q70" s="121" t="s">
        <v>331</v>
      </c>
      <c r="R70" s="121" t="s">
        <v>316</v>
      </c>
      <c r="S70" s="121" t="s">
        <v>331</v>
      </c>
      <c r="T70" s="202"/>
      <c r="U70" s="8" t="s">
        <v>2059</v>
      </c>
    </row>
    <row r="71" spans="1:21" ht="57" x14ac:dyDescent="0.25">
      <c r="A71" s="326"/>
      <c r="B71" s="324"/>
      <c r="C71" s="182" t="s">
        <v>450</v>
      </c>
      <c r="D71" s="114" t="s">
        <v>1600</v>
      </c>
      <c r="E71" s="7" t="s">
        <v>311</v>
      </c>
      <c r="F71" s="7" t="s">
        <v>312</v>
      </c>
      <c r="G71" s="121" t="s">
        <v>1601</v>
      </c>
      <c r="H71" s="121" t="s">
        <v>316</v>
      </c>
      <c r="I71" s="121" t="s">
        <v>331</v>
      </c>
      <c r="J71" s="121" t="str">
        <f t="shared" ref="J71:K74" si="8">PROPER("VICERRECTORIA DE INVESTIGACIONES")</f>
        <v>Vicerrectoria De Investigaciones</v>
      </c>
      <c r="K71" s="121" t="str">
        <f t="shared" si="8"/>
        <v>Vicerrectoria De Investigaciones</v>
      </c>
      <c r="L71" s="121" t="s">
        <v>853</v>
      </c>
      <c r="M71" s="121" t="s">
        <v>331</v>
      </c>
      <c r="N71" s="121" t="str">
        <f t="shared" si="7"/>
        <v>Vicerrectoria De Investigaciones</v>
      </c>
      <c r="O71" s="121" t="s">
        <v>1949</v>
      </c>
      <c r="P71" s="121" t="s">
        <v>331</v>
      </c>
      <c r="Q71" s="121" t="s">
        <v>331</v>
      </c>
      <c r="R71" s="121" t="s">
        <v>316</v>
      </c>
      <c r="S71" s="121" t="s">
        <v>331</v>
      </c>
      <c r="T71" s="202"/>
      <c r="U71" s="8" t="s">
        <v>2059</v>
      </c>
    </row>
    <row r="72" spans="1:21" ht="42.75" x14ac:dyDescent="0.25">
      <c r="A72" s="326"/>
      <c r="B72" s="324"/>
      <c r="C72" s="182" t="s">
        <v>657</v>
      </c>
      <c r="D72" s="114" t="s">
        <v>1176</v>
      </c>
      <c r="E72" s="7" t="s">
        <v>311</v>
      </c>
      <c r="F72" s="7" t="s">
        <v>312</v>
      </c>
      <c r="G72" s="121" t="s">
        <v>724</v>
      </c>
      <c r="H72" s="121" t="s">
        <v>316</v>
      </c>
      <c r="I72" s="121" t="s">
        <v>331</v>
      </c>
      <c r="J72" s="121" t="str">
        <f t="shared" si="8"/>
        <v>Vicerrectoria De Investigaciones</v>
      </c>
      <c r="K72" s="121" t="str">
        <f t="shared" si="8"/>
        <v>Vicerrectoria De Investigaciones</v>
      </c>
      <c r="L72" s="121" t="s">
        <v>1948</v>
      </c>
      <c r="M72" s="121" t="s">
        <v>331</v>
      </c>
      <c r="N72" s="121" t="str">
        <f t="shared" si="7"/>
        <v>Vicerrectoria De Investigaciones</v>
      </c>
      <c r="O72" s="121" t="s">
        <v>1949</v>
      </c>
      <c r="P72" s="121" t="s">
        <v>331</v>
      </c>
      <c r="Q72" s="121" t="s">
        <v>316</v>
      </c>
      <c r="R72" s="121" t="s">
        <v>316</v>
      </c>
      <c r="S72" s="121" t="s">
        <v>331</v>
      </c>
      <c r="T72" s="202"/>
      <c r="U72" s="8" t="s">
        <v>2059</v>
      </c>
    </row>
    <row r="73" spans="1:21" ht="42.75" x14ac:dyDescent="0.25">
      <c r="A73" s="326"/>
      <c r="B73" s="324"/>
      <c r="C73" s="182" t="s">
        <v>658</v>
      </c>
      <c r="D73" s="114" t="s">
        <v>1176</v>
      </c>
      <c r="E73" s="7" t="s">
        <v>311</v>
      </c>
      <c r="F73" s="7" t="s">
        <v>312</v>
      </c>
      <c r="G73" s="121" t="s">
        <v>724</v>
      </c>
      <c r="H73" s="121" t="s">
        <v>316</v>
      </c>
      <c r="I73" s="121" t="s">
        <v>331</v>
      </c>
      <c r="J73" s="121" t="str">
        <f t="shared" si="8"/>
        <v>Vicerrectoria De Investigaciones</v>
      </c>
      <c r="K73" s="121" t="str">
        <f t="shared" si="8"/>
        <v>Vicerrectoria De Investigaciones</v>
      </c>
      <c r="L73" s="121" t="s">
        <v>1948</v>
      </c>
      <c r="M73" s="121" t="s">
        <v>331</v>
      </c>
      <c r="N73" s="121" t="str">
        <f t="shared" si="7"/>
        <v>Vicerrectoria De Investigaciones</v>
      </c>
      <c r="O73" s="121" t="s">
        <v>1949</v>
      </c>
      <c r="P73" s="121" t="s">
        <v>331</v>
      </c>
      <c r="Q73" s="121" t="s">
        <v>316</v>
      </c>
      <c r="R73" s="121" t="s">
        <v>316</v>
      </c>
      <c r="S73" s="121" t="s">
        <v>331</v>
      </c>
      <c r="T73" s="202"/>
      <c r="U73" s="8" t="s">
        <v>2059</v>
      </c>
    </row>
    <row r="74" spans="1:21" ht="86.25" customHeight="1" thickBot="1" x14ac:dyDescent="0.3">
      <c r="A74" s="326"/>
      <c r="B74" s="325"/>
      <c r="C74" s="182" t="s">
        <v>1063</v>
      </c>
      <c r="D74" s="6" t="s">
        <v>1068</v>
      </c>
      <c r="E74" s="7" t="s">
        <v>311</v>
      </c>
      <c r="F74" s="7" t="s">
        <v>735</v>
      </c>
      <c r="G74" s="7" t="s">
        <v>1602</v>
      </c>
      <c r="H74" s="7" t="s">
        <v>316</v>
      </c>
      <c r="I74" s="121" t="s">
        <v>331</v>
      </c>
      <c r="J74" s="121" t="str">
        <f t="shared" si="8"/>
        <v>Vicerrectoria De Investigaciones</v>
      </c>
      <c r="K74" s="121" t="str">
        <f t="shared" si="8"/>
        <v>Vicerrectoria De Investigaciones</v>
      </c>
      <c r="L74" s="121" t="s">
        <v>1948</v>
      </c>
      <c r="M74" s="121" t="s">
        <v>331</v>
      </c>
      <c r="N74" s="121" t="str">
        <f t="shared" si="7"/>
        <v>Vicerrectoria De Investigaciones</v>
      </c>
      <c r="O74" s="121" t="s">
        <v>1949</v>
      </c>
      <c r="P74" s="121" t="s">
        <v>331</v>
      </c>
      <c r="Q74" s="3" t="s">
        <v>316</v>
      </c>
      <c r="R74" s="7" t="s">
        <v>316</v>
      </c>
      <c r="S74" s="121" t="s">
        <v>331</v>
      </c>
      <c r="T74" s="202"/>
      <c r="U74" s="8" t="s">
        <v>2059</v>
      </c>
    </row>
    <row r="75" spans="1:21" ht="43.5" customHeight="1" x14ac:dyDescent="0.25">
      <c r="A75" s="326"/>
      <c r="B75" s="249" t="s">
        <v>34</v>
      </c>
      <c r="C75" s="3" t="s">
        <v>655</v>
      </c>
      <c r="D75" s="6" t="s">
        <v>1073</v>
      </c>
      <c r="E75" s="7" t="s">
        <v>311</v>
      </c>
      <c r="F75" s="7" t="s">
        <v>735</v>
      </c>
      <c r="G75" s="7" t="s">
        <v>1074</v>
      </c>
      <c r="H75" s="7" t="s">
        <v>11</v>
      </c>
      <c r="I75" s="7" t="s">
        <v>331</v>
      </c>
      <c r="J75" s="121" t="str">
        <f>PROPER("UNIDAD DE VIRTUALIZACIÓN")</f>
        <v>Unidad De Virtualización</v>
      </c>
      <c r="K75" s="121" t="str">
        <f>PROPER("UNIDAD DE VIRTUALIZACIÓN")</f>
        <v>Unidad De Virtualización</v>
      </c>
      <c r="L75" s="7" t="s">
        <v>1946</v>
      </c>
      <c r="M75" s="7" t="s">
        <v>1946</v>
      </c>
      <c r="N75" s="121" t="str">
        <f>PROPER("UNIDAD DE VIRTUALIZACIÓN")</f>
        <v>Unidad De Virtualización</v>
      </c>
      <c r="O75" s="121" t="str">
        <f>PROPER("ACUERDO CONSEJO SUPERIOR 015 AGOSTO 22 DE 2008")</f>
        <v>Acuerdo Consejo Superior 015 Agosto 22 De 2008</v>
      </c>
      <c r="P75" s="7" t="s">
        <v>331</v>
      </c>
      <c r="Q75" s="7" t="s">
        <v>331</v>
      </c>
      <c r="R75" s="7" t="s">
        <v>11</v>
      </c>
      <c r="S75" s="7" t="s">
        <v>331</v>
      </c>
      <c r="T75" s="201"/>
      <c r="U75" s="8" t="s">
        <v>2058</v>
      </c>
    </row>
    <row r="76" spans="1:21" ht="28.5" x14ac:dyDescent="0.25">
      <c r="A76" s="326"/>
      <c r="B76" s="250"/>
      <c r="C76" s="3" t="s">
        <v>450</v>
      </c>
      <c r="D76" s="6" t="s">
        <v>518</v>
      </c>
      <c r="E76" s="7" t="s">
        <v>311</v>
      </c>
      <c r="F76" s="7" t="s">
        <v>735</v>
      </c>
      <c r="G76" s="7" t="s">
        <v>1076</v>
      </c>
      <c r="H76" s="7" t="s">
        <v>11</v>
      </c>
      <c r="I76" s="7" t="s">
        <v>331</v>
      </c>
      <c r="J76" s="121" t="str">
        <f>PROPER("UNIDAD DE VIRTUALIZACIÓN")</f>
        <v>Unidad De Virtualización</v>
      </c>
      <c r="K76" s="121" t="str">
        <f t="shared" ref="J76:K77" si="9">PROPER("UNIDAD DE VIRTUALIZACIÓN")</f>
        <v>Unidad De Virtualización</v>
      </c>
      <c r="L76" s="7" t="s">
        <v>1946</v>
      </c>
      <c r="M76" s="7" t="s">
        <v>1946</v>
      </c>
      <c r="N76" s="121" t="str">
        <f t="shared" ref="N76:N77" si="10">PROPER("UNIDAD DE VIRTUALIZACIÓN")</f>
        <v>Unidad De Virtualización</v>
      </c>
      <c r="O76" s="7" t="s">
        <v>331</v>
      </c>
      <c r="P76" s="7" t="s">
        <v>331</v>
      </c>
      <c r="Q76" s="7" t="s">
        <v>331</v>
      </c>
      <c r="R76" s="7" t="s">
        <v>11</v>
      </c>
      <c r="S76" s="7" t="s">
        <v>331</v>
      </c>
      <c r="T76" s="201"/>
      <c r="U76" s="8" t="s">
        <v>2059</v>
      </c>
    </row>
    <row r="77" spans="1:21" ht="60.75" customHeight="1" thickBot="1" x14ac:dyDescent="0.3">
      <c r="A77" s="326"/>
      <c r="B77" s="251"/>
      <c r="C77" s="3" t="s">
        <v>657</v>
      </c>
      <c r="D77" s="6" t="s">
        <v>1396</v>
      </c>
      <c r="E77" s="7" t="s">
        <v>311</v>
      </c>
      <c r="F77" s="7" t="s">
        <v>552</v>
      </c>
      <c r="G77" s="7" t="s">
        <v>1077</v>
      </c>
      <c r="H77" s="7" t="s">
        <v>11</v>
      </c>
      <c r="I77" s="7" t="s">
        <v>331</v>
      </c>
      <c r="J77" s="121" t="str">
        <f t="shared" si="9"/>
        <v>Unidad De Virtualización</v>
      </c>
      <c r="K77" s="121" t="str">
        <f t="shared" si="9"/>
        <v>Unidad De Virtualización</v>
      </c>
      <c r="L77" s="121" t="s">
        <v>1948</v>
      </c>
      <c r="M77" s="121" t="s">
        <v>1948</v>
      </c>
      <c r="N77" s="121" t="str">
        <f t="shared" si="10"/>
        <v>Unidad De Virtualización</v>
      </c>
      <c r="O77" s="7" t="s">
        <v>331</v>
      </c>
      <c r="P77" s="7" t="s">
        <v>331</v>
      </c>
      <c r="Q77" s="7" t="s">
        <v>331</v>
      </c>
      <c r="R77" s="7" t="s">
        <v>11</v>
      </c>
      <c r="S77" s="7" t="s">
        <v>331</v>
      </c>
      <c r="T77" s="201"/>
      <c r="U77" s="8" t="s">
        <v>2059</v>
      </c>
    </row>
    <row r="78" spans="1:21" ht="57" customHeight="1" x14ac:dyDescent="0.25">
      <c r="A78" s="326"/>
      <c r="B78" s="249" t="s">
        <v>35</v>
      </c>
      <c r="C78" s="3" t="s">
        <v>449</v>
      </c>
      <c r="D78" s="6" t="s">
        <v>859</v>
      </c>
      <c r="E78" s="7" t="s">
        <v>311</v>
      </c>
      <c r="F78" s="7" t="s">
        <v>312</v>
      </c>
      <c r="G78" s="7" t="s">
        <v>519</v>
      </c>
      <c r="H78" s="7" t="s">
        <v>316</v>
      </c>
      <c r="I78" s="7" t="s">
        <v>331</v>
      </c>
      <c r="J78" s="121" t="str">
        <f t="shared" ref="J78:K80" si="11">PROPER("OFICINA DE CONTROL INTERNO")</f>
        <v>Oficina De Control Interno</v>
      </c>
      <c r="K78" s="121" t="str">
        <f t="shared" si="11"/>
        <v>Oficina De Control Interno</v>
      </c>
      <c r="L78" s="7" t="s">
        <v>334</v>
      </c>
      <c r="M78" s="7" t="s">
        <v>334</v>
      </c>
      <c r="N78" s="121" t="str">
        <f>PROPER("OFICINA DE CONTROL INTERNO")</f>
        <v>Oficina De Control Interno</v>
      </c>
      <c r="O78" s="121" t="s">
        <v>522</v>
      </c>
      <c r="P78" s="7" t="s">
        <v>523</v>
      </c>
      <c r="Q78" s="7" t="s">
        <v>523</v>
      </c>
      <c r="R78" s="7" t="s">
        <v>11</v>
      </c>
      <c r="S78" s="7" t="s">
        <v>523</v>
      </c>
      <c r="T78" s="203"/>
      <c r="U78" s="8" t="s">
        <v>2059</v>
      </c>
    </row>
    <row r="79" spans="1:21" ht="28.5" x14ac:dyDescent="0.25">
      <c r="A79" s="326"/>
      <c r="B79" s="250"/>
      <c r="C79" s="3" t="s">
        <v>450</v>
      </c>
      <c r="D79" s="6" t="s">
        <v>518</v>
      </c>
      <c r="E79" s="7" t="s">
        <v>311</v>
      </c>
      <c r="F79" s="7" t="s">
        <v>312</v>
      </c>
      <c r="G79" s="7" t="s">
        <v>519</v>
      </c>
      <c r="H79" s="7" t="s">
        <v>316</v>
      </c>
      <c r="I79" s="7" t="s">
        <v>331</v>
      </c>
      <c r="J79" s="121" t="str">
        <f t="shared" si="11"/>
        <v>Oficina De Control Interno</v>
      </c>
      <c r="K79" s="121" t="str">
        <f t="shared" si="11"/>
        <v>Oficina De Control Interno</v>
      </c>
      <c r="L79" s="7" t="s">
        <v>334</v>
      </c>
      <c r="M79" s="7" t="s">
        <v>334</v>
      </c>
      <c r="N79" s="121" t="str">
        <f>PROPER("OFICINA DE CONTROL INTERNO")</f>
        <v>Oficina De Control Interno</v>
      </c>
      <c r="O79" s="121" t="s">
        <v>522</v>
      </c>
      <c r="P79" s="7" t="s">
        <v>523</v>
      </c>
      <c r="Q79" s="7" t="s">
        <v>523</v>
      </c>
      <c r="R79" s="7" t="s">
        <v>11</v>
      </c>
      <c r="S79" s="7" t="s">
        <v>523</v>
      </c>
      <c r="T79" s="203"/>
      <c r="U79" s="8" t="s">
        <v>2059</v>
      </c>
    </row>
    <row r="80" spans="1:21" ht="51.95" customHeight="1" thickBot="1" x14ac:dyDescent="0.3">
      <c r="A80" s="326"/>
      <c r="B80" s="251"/>
      <c r="C80" s="3" t="s">
        <v>379</v>
      </c>
      <c r="D80" s="6" t="s">
        <v>1231</v>
      </c>
      <c r="E80" s="7" t="s">
        <v>311</v>
      </c>
      <c r="F80" s="7" t="s">
        <v>552</v>
      </c>
      <c r="G80" s="7" t="s">
        <v>519</v>
      </c>
      <c r="H80" s="7" t="s">
        <v>316</v>
      </c>
      <c r="I80" s="7" t="s">
        <v>331</v>
      </c>
      <c r="J80" s="121" t="str">
        <f t="shared" si="11"/>
        <v>Oficina De Control Interno</v>
      </c>
      <c r="K80" s="121" t="str">
        <f t="shared" si="11"/>
        <v>Oficina De Control Interno</v>
      </c>
      <c r="L80" s="7" t="s">
        <v>334</v>
      </c>
      <c r="M80" s="7" t="s">
        <v>334</v>
      </c>
      <c r="N80" s="121" t="str">
        <f>PROPER("OFICINA DE CONTROL INTERNO")</f>
        <v>Oficina De Control Interno</v>
      </c>
      <c r="O80" s="121" t="s">
        <v>522</v>
      </c>
      <c r="P80" s="7" t="s">
        <v>523</v>
      </c>
      <c r="Q80" s="7" t="s">
        <v>523</v>
      </c>
      <c r="R80" s="7" t="s">
        <v>11</v>
      </c>
      <c r="S80" s="7" t="s">
        <v>523</v>
      </c>
      <c r="T80" s="203"/>
      <c r="U80" s="8" t="s">
        <v>2059</v>
      </c>
    </row>
    <row r="81" spans="1:21" ht="91.5" customHeight="1" x14ac:dyDescent="0.25">
      <c r="A81" s="326"/>
      <c r="B81" s="249" t="s">
        <v>36</v>
      </c>
      <c r="C81" s="7" t="s">
        <v>655</v>
      </c>
      <c r="D81" s="6" t="s">
        <v>1514</v>
      </c>
      <c r="E81" s="7" t="s">
        <v>311</v>
      </c>
      <c r="F81" s="7" t="s">
        <v>552</v>
      </c>
      <c r="G81" s="7" t="s">
        <v>839</v>
      </c>
      <c r="H81" s="7" t="s">
        <v>11</v>
      </c>
      <c r="I81" s="7" t="s">
        <v>331</v>
      </c>
      <c r="J81" s="7" t="str">
        <f>PROPER("GESTION HUMANA")</f>
        <v>Gestion Humana</v>
      </c>
      <c r="K81" s="7" t="str">
        <f>PROPER("GESTION HUMANA")</f>
        <v>Gestion Humana</v>
      </c>
      <c r="L81" s="121" t="s">
        <v>1948</v>
      </c>
      <c r="M81" s="7" t="s">
        <v>331</v>
      </c>
      <c r="N81" s="7" t="str">
        <f>PROPER("GESTION HUMANA")</f>
        <v>Gestion Humana</v>
      </c>
      <c r="O81" s="121" t="s">
        <v>1939</v>
      </c>
      <c r="P81" s="7" t="s">
        <v>331</v>
      </c>
      <c r="Q81" s="7" t="s">
        <v>11</v>
      </c>
      <c r="R81" s="7" t="s">
        <v>11</v>
      </c>
      <c r="S81" s="7" t="s">
        <v>331</v>
      </c>
      <c r="T81" s="203"/>
      <c r="U81" s="8" t="s">
        <v>2059</v>
      </c>
    </row>
    <row r="82" spans="1:21" ht="51.95" customHeight="1" x14ac:dyDescent="0.25">
      <c r="A82" s="326"/>
      <c r="B82" s="250"/>
      <c r="C82" s="7" t="s">
        <v>450</v>
      </c>
      <c r="D82" s="6" t="s">
        <v>1516</v>
      </c>
      <c r="E82" s="7" t="s">
        <v>311</v>
      </c>
      <c r="F82" s="7" t="s">
        <v>552</v>
      </c>
      <c r="G82" s="7" t="s">
        <v>1513</v>
      </c>
      <c r="H82" s="7" t="s">
        <v>316</v>
      </c>
      <c r="I82" s="7" t="s">
        <v>331</v>
      </c>
      <c r="J82" s="7" t="str">
        <f t="shared" ref="J82:K84" si="12">PROPER("GESTION HUMANA")</f>
        <v>Gestion Humana</v>
      </c>
      <c r="K82" s="7" t="str">
        <f t="shared" si="12"/>
        <v>Gestion Humana</v>
      </c>
      <c r="L82" s="121" t="s">
        <v>1948</v>
      </c>
      <c r="M82" s="7" t="s">
        <v>331</v>
      </c>
      <c r="N82" s="7" t="str">
        <f t="shared" ref="N82:N84" si="13">PROPER("GESTION HUMANA")</f>
        <v>Gestion Humana</v>
      </c>
      <c r="O82" s="121" t="s">
        <v>1939</v>
      </c>
      <c r="P82" s="7" t="s">
        <v>331</v>
      </c>
      <c r="Q82" s="7" t="s">
        <v>11</v>
      </c>
      <c r="R82" s="7" t="s">
        <v>11</v>
      </c>
      <c r="S82" s="7" t="s">
        <v>331</v>
      </c>
      <c r="T82" s="203"/>
      <c r="U82" s="8" t="s">
        <v>2059</v>
      </c>
    </row>
    <row r="83" spans="1:21" ht="51.95" customHeight="1" x14ac:dyDescent="0.25">
      <c r="A83" s="326"/>
      <c r="B83" s="250"/>
      <c r="C83" s="7" t="s">
        <v>658</v>
      </c>
      <c r="D83" s="6" t="s">
        <v>1512</v>
      </c>
      <c r="E83" s="7" t="s">
        <v>311</v>
      </c>
      <c r="F83" s="7" t="s">
        <v>312</v>
      </c>
      <c r="G83" s="7" t="s">
        <v>724</v>
      </c>
      <c r="H83" s="7" t="s">
        <v>316</v>
      </c>
      <c r="I83" s="7" t="s">
        <v>331</v>
      </c>
      <c r="J83" s="7" t="str">
        <f t="shared" si="12"/>
        <v>Gestion Humana</v>
      </c>
      <c r="K83" s="7" t="str">
        <f t="shared" si="12"/>
        <v>Gestion Humana</v>
      </c>
      <c r="L83" s="121" t="s">
        <v>1948</v>
      </c>
      <c r="M83" s="7" t="s">
        <v>331</v>
      </c>
      <c r="N83" s="7" t="str">
        <f t="shared" si="13"/>
        <v>Gestion Humana</v>
      </c>
      <c r="O83" s="121" t="s">
        <v>1939</v>
      </c>
      <c r="P83" s="7" t="s">
        <v>331</v>
      </c>
      <c r="Q83" s="7" t="s">
        <v>11</v>
      </c>
      <c r="R83" s="7" t="s">
        <v>11</v>
      </c>
      <c r="S83" s="7" t="s">
        <v>331</v>
      </c>
      <c r="T83" s="203"/>
      <c r="U83" s="8" t="s">
        <v>2059</v>
      </c>
    </row>
    <row r="84" spans="1:21" ht="69" customHeight="1" thickBot="1" x14ac:dyDescent="0.3">
      <c r="A84" s="326"/>
      <c r="B84" s="261"/>
      <c r="C84" s="7" t="s">
        <v>1063</v>
      </c>
      <c r="D84" s="6" t="s">
        <v>1515</v>
      </c>
      <c r="E84" s="7" t="s">
        <v>311</v>
      </c>
      <c r="F84" s="7" t="s">
        <v>312</v>
      </c>
      <c r="G84" s="7" t="s">
        <v>724</v>
      </c>
      <c r="H84" s="7" t="s">
        <v>316</v>
      </c>
      <c r="I84" s="7" t="s">
        <v>331</v>
      </c>
      <c r="J84" s="7" t="str">
        <f t="shared" si="12"/>
        <v>Gestion Humana</v>
      </c>
      <c r="K84" s="7" t="str">
        <f t="shared" si="12"/>
        <v>Gestion Humana</v>
      </c>
      <c r="L84" s="121" t="s">
        <v>1948</v>
      </c>
      <c r="M84" s="7" t="s">
        <v>331</v>
      </c>
      <c r="N84" s="7" t="str">
        <f t="shared" si="13"/>
        <v>Gestion Humana</v>
      </c>
      <c r="O84" s="121" t="s">
        <v>1939</v>
      </c>
      <c r="P84" s="7" t="s">
        <v>331</v>
      </c>
      <c r="Q84" s="7" t="s">
        <v>11</v>
      </c>
      <c r="R84" s="7" t="s">
        <v>11</v>
      </c>
      <c r="S84" s="7" t="s">
        <v>331</v>
      </c>
      <c r="T84" s="201"/>
      <c r="U84" s="8" t="s">
        <v>2059</v>
      </c>
    </row>
    <row r="85" spans="1:21" ht="53.25" customHeight="1" x14ac:dyDescent="0.25">
      <c r="A85" s="326"/>
      <c r="B85" s="249" t="s">
        <v>37</v>
      </c>
      <c r="C85" s="3" t="s">
        <v>655</v>
      </c>
      <c r="D85" s="6" t="s">
        <v>859</v>
      </c>
      <c r="E85" s="7" t="s">
        <v>311</v>
      </c>
      <c r="F85" s="7" t="s">
        <v>312</v>
      </c>
      <c r="G85" s="7" t="s">
        <v>327</v>
      </c>
      <c r="H85" s="7" t="s">
        <v>316</v>
      </c>
      <c r="I85" s="7" t="s">
        <v>331</v>
      </c>
      <c r="J85" s="121" t="s">
        <v>861</v>
      </c>
      <c r="K85" s="121" t="s">
        <v>861</v>
      </c>
      <c r="L85" s="7" t="s">
        <v>677</v>
      </c>
      <c r="M85" s="7" t="s">
        <v>677</v>
      </c>
      <c r="N85" s="121" t="s">
        <v>861</v>
      </c>
      <c r="O85" s="121" t="s">
        <v>863</v>
      </c>
      <c r="P85" s="7" t="s">
        <v>331</v>
      </c>
      <c r="Q85" s="137" t="s">
        <v>331</v>
      </c>
      <c r="R85" s="137" t="s">
        <v>11</v>
      </c>
      <c r="S85" s="137" t="s">
        <v>331</v>
      </c>
      <c r="T85" s="201"/>
      <c r="U85" s="8" t="s">
        <v>2059</v>
      </c>
    </row>
    <row r="86" spans="1:21" ht="45.2" customHeight="1" x14ac:dyDescent="0.25">
      <c r="A86" s="326"/>
      <c r="B86" s="250"/>
      <c r="C86" s="3" t="s">
        <v>450</v>
      </c>
      <c r="D86" s="6" t="s">
        <v>860</v>
      </c>
      <c r="E86" s="7" t="s">
        <v>311</v>
      </c>
      <c r="F86" s="7" t="s">
        <v>735</v>
      </c>
      <c r="G86" s="7" t="s">
        <v>327</v>
      </c>
      <c r="H86" s="7" t="s">
        <v>316</v>
      </c>
      <c r="I86" s="7" t="s">
        <v>331</v>
      </c>
      <c r="J86" s="121" t="s">
        <v>861</v>
      </c>
      <c r="K86" s="121" t="s">
        <v>861</v>
      </c>
      <c r="L86" s="7" t="s">
        <v>677</v>
      </c>
      <c r="M86" s="7" t="s">
        <v>677</v>
      </c>
      <c r="N86" s="121" t="s">
        <v>861</v>
      </c>
      <c r="O86" s="121" t="s">
        <v>864</v>
      </c>
      <c r="P86" s="7" t="s">
        <v>331</v>
      </c>
      <c r="Q86" s="137" t="s">
        <v>331</v>
      </c>
      <c r="R86" s="137" t="s">
        <v>11</v>
      </c>
      <c r="S86" s="137" t="s">
        <v>331</v>
      </c>
      <c r="T86" s="201"/>
      <c r="U86" s="8" t="s">
        <v>2059</v>
      </c>
    </row>
    <row r="87" spans="1:21" ht="43.5" thickBot="1" x14ac:dyDescent="0.3">
      <c r="A87" s="326"/>
      <c r="B87" s="251"/>
      <c r="C87" s="3" t="s">
        <v>657</v>
      </c>
      <c r="D87" s="6" t="s">
        <v>1231</v>
      </c>
      <c r="E87" s="7" t="s">
        <v>311</v>
      </c>
      <c r="F87" s="7" t="s">
        <v>312</v>
      </c>
      <c r="G87" s="7" t="s">
        <v>327</v>
      </c>
      <c r="H87" s="7" t="s">
        <v>316</v>
      </c>
      <c r="I87" s="7" t="s">
        <v>331</v>
      </c>
      <c r="J87" s="121" t="s">
        <v>861</v>
      </c>
      <c r="K87" s="121" t="s">
        <v>861</v>
      </c>
      <c r="L87" s="7" t="s">
        <v>677</v>
      </c>
      <c r="M87" s="7" t="s">
        <v>677</v>
      </c>
      <c r="N87" s="121" t="s">
        <v>861</v>
      </c>
      <c r="O87" s="121" t="s">
        <v>865</v>
      </c>
      <c r="P87" s="7" t="s">
        <v>331</v>
      </c>
      <c r="Q87" s="137" t="s">
        <v>331</v>
      </c>
      <c r="R87" s="137" t="s">
        <v>11</v>
      </c>
      <c r="S87" s="137" t="s">
        <v>331</v>
      </c>
      <c r="T87" s="201"/>
      <c r="U87" s="8" t="s">
        <v>2058</v>
      </c>
    </row>
    <row r="88" spans="1:21" ht="57" x14ac:dyDescent="0.25">
      <c r="A88" s="326"/>
      <c r="B88" s="249" t="s">
        <v>38</v>
      </c>
      <c r="C88" s="3" t="s">
        <v>449</v>
      </c>
      <c r="D88" s="6" t="s">
        <v>1229</v>
      </c>
      <c r="E88" s="7" t="s">
        <v>311</v>
      </c>
      <c r="F88" s="7" t="s">
        <v>312</v>
      </c>
      <c r="G88" s="7" t="s">
        <v>315</v>
      </c>
      <c r="H88" s="7" t="s">
        <v>11</v>
      </c>
      <c r="I88" s="7" t="s">
        <v>331</v>
      </c>
      <c r="J88" s="121" t="s">
        <v>1683</v>
      </c>
      <c r="K88" s="121" t="str">
        <f>PROPER("COMITÉ DE INVESTIGACIONES")</f>
        <v>Comité De Investigaciones</v>
      </c>
      <c r="L88" s="7" t="s">
        <v>681</v>
      </c>
      <c r="M88" s="7" t="s">
        <v>681</v>
      </c>
      <c r="N88" s="121" t="str">
        <f>PROPER("COMITÉ DE INVESTIGACIONES")</f>
        <v>Comité De Investigaciones</v>
      </c>
      <c r="O88" s="121" t="str">
        <f>PROPER("PLAN DE FOMENTO INVESTIGATIVO")</f>
        <v>Plan De Fomento Investigativo</v>
      </c>
      <c r="P88" s="7" t="s">
        <v>331</v>
      </c>
      <c r="Q88" s="7" t="s">
        <v>331</v>
      </c>
      <c r="R88" s="7" t="s">
        <v>11</v>
      </c>
      <c r="S88" s="7" t="s">
        <v>331</v>
      </c>
      <c r="T88" s="201"/>
      <c r="U88" s="8" t="s">
        <v>2059</v>
      </c>
    </row>
    <row r="89" spans="1:21" ht="42.75" x14ac:dyDescent="0.25">
      <c r="A89" s="326"/>
      <c r="B89" s="250"/>
      <c r="C89" s="3" t="s">
        <v>656</v>
      </c>
      <c r="D89" s="159" t="s">
        <v>1230</v>
      </c>
      <c r="E89" s="7" t="s">
        <v>311</v>
      </c>
      <c r="F89" s="7" t="s">
        <v>312</v>
      </c>
      <c r="G89" s="7" t="s">
        <v>315</v>
      </c>
      <c r="H89" s="7" t="s">
        <v>11</v>
      </c>
      <c r="I89" s="7" t="s">
        <v>331</v>
      </c>
      <c r="J89" s="121" t="s">
        <v>1683</v>
      </c>
      <c r="K89" s="121" t="str">
        <f>PROPER("COMITÉ DE INVESTIGACIONES")</f>
        <v>Comité De Investigaciones</v>
      </c>
      <c r="L89" s="7" t="s">
        <v>681</v>
      </c>
      <c r="M89" s="7" t="s">
        <v>681</v>
      </c>
      <c r="N89" s="121" t="str">
        <f>PROPER("COMITÉ DE INVESTIGACIONES")</f>
        <v>Comité De Investigaciones</v>
      </c>
      <c r="O89" s="121" t="str">
        <f t="shared" ref="O89:O92" si="14">PROPER("PLAN DE FOMENTO INVESTIGATIVO")</f>
        <v>Plan De Fomento Investigativo</v>
      </c>
      <c r="P89" s="7" t="s">
        <v>331</v>
      </c>
      <c r="Q89" s="7" t="s">
        <v>331</v>
      </c>
      <c r="R89" s="7" t="s">
        <v>11</v>
      </c>
      <c r="S89" s="7" t="s">
        <v>331</v>
      </c>
      <c r="T89" s="201"/>
      <c r="U89" s="8" t="s">
        <v>2059</v>
      </c>
    </row>
    <row r="90" spans="1:21" ht="28.5" x14ac:dyDescent="0.25">
      <c r="A90" s="326"/>
      <c r="B90" s="250"/>
      <c r="C90" s="3" t="s">
        <v>657</v>
      </c>
      <c r="D90" s="6" t="s">
        <v>1231</v>
      </c>
      <c r="E90" s="7" t="s">
        <v>311</v>
      </c>
      <c r="F90" s="7" t="s">
        <v>312</v>
      </c>
      <c r="G90" s="7" t="s">
        <v>315</v>
      </c>
      <c r="H90" s="7" t="s">
        <v>11</v>
      </c>
      <c r="I90" s="7" t="s">
        <v>331</v>
      </c>
      <c r="J90" s="121" t="s">
        <v>1683</v>
      </c>
      <c r="K90" s="121" t="str">
        <f>PROPER("COMITÉ DE INVESTIGACIONES")</f>
        <v>Comité De Investigaciones</v>
      </c>
      <c r="L90" s="7" t="s">
        <v>681</v>
      </c>
      <c r="M90" s="7" t="s">
        <v>681</v>
      </c>
      <c r="N90" s="121" t="str">
        <f>PROPER("COMITÉ DE INVESTIGACIONES")</f>
        <v>Comité De Investigaciones</v>
      </c>
      <c r="O90" s="121" t="str">
        <f t="shared" si="14"/>
        <v>Plan De Fomento Investigativo</v>
      </c>
      <c r="P90" s="7" t="s">
        <v>331</v>
      </c>
      <c r="Q90" s="7" t="s">
        <v>331</v>
      </c>
      <c r="R90" s="7" t="s">
        <v>11</v>
      </c>
      <c r="S90" s="7" t="s">
        <v>331</v>
      </c>
      <c r="T90" s="201"/>
      <c r="U90" s="8" t="s">
        <v>2059</v>
      </c>
    </row>
    <row r="91" spans="1:21" ht="28.5" x14ac:dyDescent="0.25">
      <c r="A91" s="326"/>
      <c r="B91" s="250"/>
      <c r="C91" s="3" t="s">
        <v>1228</v>
      </c>
      <c r="D91" s="6" t="s">
        <v>1232</v>
      </c>
      <c r="E91" s="7" t="s">
        <v>311</v>
      </c>
      <c r="F91" s="7" t="s">
        <v>312</v>
      </c>
      <c r="G91" s="7" t="s">
        <v>315</v>
      </c>
      <c r="H91" s="7" t="s">
        <v>11</v>
      </c>
      <c r="I91" s="7" t="s">
        <v>331</v>
      </c>
      <c r="J91" s="121" t="s">
        <v>1683</v>
      </c>
      <c r="K91" s="121" t="str">
        <f>PROPER("COMITÉ DE INVESTIGACIONES")</f>
        <v>Comité De Investigaciones</v>
      </c>
      <c r="L91" s="7" t="s">
        <v>681</v>
      </c>
      <c r="M91" s="7" t="s">
        <v>681</v>
      </c>
      <c r="N91" s="121" t="str">
        <f>PROPER("COMITÉ DE INVESTIGACIONES")</f>
        <v>Comité De Investigaciones</v>
      </c>
      <c r="O91" s="121" t="str">
        <f t="shared" si="14"/>
        <v>Plan De Fomento Investigativo</v>
      </c>
      <c r="P91" s="7" t="s">
        <v>331</v>
      </c>
      <c r="Q91" s="7" t="s">
        <v>331</v>
      </c>
      <c r="R91" s="7" t="s">
        <v>11</v>
      </c>
      <c r="S91" s="7" t="s">
        <v>331</v>
      </c>
      <c r="T91" s="201"/>
      <c r="U91" s="8" t="s">
        <v>2059</v>
      </c>
    </row>
    <row r="92" spans="1:21" ht="29.25" thickBot="1" x14ac:dyDescent="0.3">
      <c r="A92" s="326"/>
      <c r="B92" s="251"/>
      <c r="C92" s="3" t="s">
        <v>658</v>
      </c>
      <c r="D92" s="6" t="s">
        <v>1233</v>
      </c>
      <c r="E92" s="7" t="s">
        <v>311</v>
      </c>
      <c r="F92" s="7" t="s">
        <v>312</v>
      </c>
      <c r="G92" s="7" t="s">
        <v>315</v>
      </c>
      <c r="H92" s="7" t="s">
        <v>11</v>
      </c>
      <c r="I92" s="7" t="s">
        <v>331</v>
      </c>
      <c r="J92" s="121" t="s">
        <v>1683</v>
      </c>
      <c r="K92" s="121" t="str">
        <f>PROPER("COMITÉ DE INVESTIGACIONES")</f>
        <v>Comité De Investigaciones</v>
      </c>
      <c r="L92" s="7" t="s">
        <v>681</v>
      </c>
      <c r="M92" s="7" t="s">
        <v>681</v>
      </c>
      <c r="N92" s="121" t="str">
        <f>PROPER("COMITÉ DE INVESTIGACIONES")</f>
        <v>Comité De Investigaciones</v>
      </c>
      <c r="O92" s="121" t="str">
        <f t="shared" si="14"/>
        <v>Plan De Fomento Investigativo</v>
      </c>
      <c r="P92" s="7" t="s">
        <v>331</v>
      </c>
      <c r="Q92" s="7" t="s">
        <v>331</v>
      </c>
      <c r="R92" s="7" t="s">
        <v>11</v>
      </c>
      <c r="S92" s="7" t="s">
        <v>331</v>
      </c>
      <c r="T92" s="201"/>
      <c r="U92" s="8" t="s">
        <v>2059</v>
      </c>
    </row>
    <row r="93" spans="1:21" ht="114" x14ac:dyDescent="0.25">
      <c r="A93" s="326"/>
      <c r="B93" s="249" t="s">
        <v>39</v>
      </c>
      <c r="C93" s="3" t="s">
        <v>655</v>
      </c>
      <c r="D93" s="6" t="s">
        <v>800</v>
      </c>
      <c r="E93" s="7" t="s">
        <v>311</v>
      </c>
      <c r="F93" s="7" t="s">
        <v>801</v>
      </c>
      <c r="G93" s="7" t="s">
        <v>332</v>
      </c>
      <c r="H93" s="7" t="s">
        <v>11</v>
      </c>
      <c r="I93" s="7" t="s">
        <v>331</v>
      </c>
      <c r="J93" s="121" t="str">
        <f>PROPER("VICERRECTORÍA ACADÉMICA")</f>
        <v>Vicerrectoría Académica</v>
      </c>
      <c r="K93" s="121" t="str">
        <f>PROPER("VICERRECTORÍA ACADÉMICA")</f>
        <v>Vicerrectoría Académica</v>
      </c>
      <c r="L93" s="121" t="s">
        <v>1948</v>
      </c>
      <c r="M93" s="121" t="s">
        <v>1948</v>
      </c>
      <c r="N93" s="121" t="str">
        <f>PROPER("VICERRECTORÍA ACADÉMICA")</f>
        <v>Vicerrectoría Académica</v>
      </c>
      <c r="O93" s="121" t="str">
        <f>PROPER("ACUERDO DEL CONSEJO SUPERIOR No. 004 DE MAYO 28 de 2009")</f>
        <v>Acuerdo Del Consejo Superior No. 004 De Mayo 28 De 2009</v>
      </c>
      <c r="P93" s="121" t="s">
        <v>862</v>
      </c>
      <c r="Q93" s="7" t="s">
        <v>331</v>
      </c>
      <c r="R93" s="7" t="s">
        <v>11</v>
      </c>
      <c r="S93" s="7" t="s">
        <v>331</v>
      </c>
      <c r="T93" s="201"/>
      <c r="U93" s="8" t="s">
        <v>2059</v>
      </c>
    </row>
    <row r="94" spans="1:21" ht="71.25" x14ac:dyDescent="0.25">
      <c r="A94" s="326"/>
      <c r="B94" s="250"/>
      <c r="C94" s="3" t="s">
        <v>450</v>
      </c>
      <c r="D94" s="6" t="s">
        <v>804</v>
      </c>
      <c r="E94" s="7" t="s">
        <v>311</v>
      </c>
      <c r="F94" s="7" t="s">
        <v>312</v>
      </c>
      <c r="G94" s="7" t="s">
        <v>315</v>
      </c>
      <c r="H94" s="7" t="s">
        <v>11</v>
      </c>
      <c r="I94" s="7" t="s">
        <v>331</v>
      </c>
      <c r="J94" s="121" t="str">
        <f t="shared" ref="J94:K96" si="15">PROPER("VICERRECTORÍA ACADÉMICA")</f>
        <v>Vicerrectoría Académica</v>
      </c>
      <c r="K94" s="121" t="str">
        <f t="shared" si="15"/>
        <v>Vicerrectoría Académica</v>
      </c>
      <c r="L94" s="121" t="s">
        <v>1948</v>
      </c>
      <c r="M94" s="121" t="s">
        <v>1948</v>
      </c>
      <c r="N94" s="121" t="str">
        <f t="shared" ref="N94:N96" si="16">PROPER("VICERRECTORÍA ACADÉMICA")</f>
        <v>Vicerrectoría Académica</v>
      </c>
      <c r="O94" s="121" t="str">
        <f>PROPER("ACUERDO DEL CONSEJO SUPERIOR No. 004 DE MAYO 28 de 2009")</f>
        <v>Acuerdo Del Consejo Superior No. 004 De Mayo 28 De 2009</v>
      </c>
      <c r="P94" s="7" t="s">
        <v>331</v>
      </c>
      <c r="Q94" s="7" t="s">
        <v>331</v>
      </c>
      <c r="R94" s="7" t="s">
        <v>11</v>
      </c>
      <c r="S94" s="7" t="s">
        <v>331</v>
      </c>
      <c r="T94" s="201"/>
      <c r="U94" s="8" t="s">
        <v>2059</v>
      </c>
    </row>
    <row r="95" spans="1:21" ht="28.5" x14ac:dyDescent="0.25">
      <c r="A95" s="326"/>
      <c r="B95" s="250"/>
      <c r="C95" s="3" t="s">
        <v>657</v>
      </c>
      <c r="D95" s="6" t="s">
        <v>1231</v>
      </c>
      <c r="E95" s="7" t="s">
        <v>311</v>
      </c>
      <c r="F95" s="7" t="s">
        <v>312</v>
      </c>
      <c r="G95" s="7" t="s">
        <v>315</v>
      </c>
      <c r="H95" s="7" t="s">
        <v>11</v>
      </c>
      <c r="I95" s="7" t="s">
        <v>331</v>
      </c>
      <c r="J95" s="121" t="str">
        <f t="shared" si="15"/>
        <v>Vicerrectoría Académica</v>
      </c>
      <c r="K95" s="121" t="str">
        <f t="shared" si="15"/>
        <v>Vicerrectoría Académica</v>
      </c>
      <c r="L95" s="121" t="s">
        <v>1948</v>
      </c>
      <c r="M95" s="121" t="s">
        <v>1948</v>
      </c>
      <c r="N95" s="121" t="str">
        <f t="shared" si="16"/>
        <v>Vicerrectoría Académica</v>
      </c>
      <c r="O95" s="121"/>
      <c r="P95" s="7" t="s">
        <v>331</v>
      </c>
      <c r="Q95" s="7" t="s">
        <v>331</v>
      </c>
      <c r="R95" s="7" t="s">
        <v>11</v>
      </c>
      <c r="S95" s="7" t="s">
        <v>331</v>
      </c>
      <c r="T95" s="201"/>
      <c r="U95" s="8" t="s">
        <v>2059</v>
      </c>
    </row>
    <row r="96" spans="1:21" ht="65.25" customHeight="1" thickBot="1" x14ac:dyDescent="0.3">
      <c r="A96" s="326"/>
      <c r="B96" s="251"/>
      <c r="C96" s="3" t="s">
        <v>658</v>
      </c>
      <c r="D96" s="6" t="s">
        <v>805</v>
      </c>
      <c r="E96" s="7" t="s">
        <v>311</v>
      </c>
      <c r="F96" s="121" t="s">
        <v>806</v>
      </c>
      <c r="G96" s="7" t="s">
        <v>736</v>
      </c>
      <c r="H96" s="7" t="s">
        <v>11</v>
      </c>
      <c r="I96" s="7" t="s">
        <v>331</v>
      </c>
      <c r="J96" s="121" t="str">
        <f t="shared" si="15"/>
        <v>Vicerrectoría Académica</v>
      </c>
      <c r="K96" s="121" t="str">
        <f t="shared" si="15"/>
        <v>Vicerrectoría Académica</v>
      </c>
      <c r="L96" s="121" t="s">
        <v>1948</v>
      </c>
      <c r="M96" s="121" t="s">
        <v>1948</v>
      </c>
      <c r="N96" s="121" t="str">
        <f t="shared" si="16"/>
        <v>Vicerrectoría Académica</v>
      </c>
      <c r="O96" s="121" t="str">
        <f>PROPER("ACUERDO DEL CONSEJO SUPERIOR No. 004 DE MAYO 28 de 2009")</f>
        <v>Acuerdo Del Consejo Superior No. 004 De Mayo 28 De 2009</v>
      </c>
      <c r="P96" s="7" t="s">
        <v>331</v>
      </c>
      <c r="Q96" s="7" t="s">
        <v>331</v>
      </c>
      <c r="R96" s="7" t="s">
        <v>11</v>
      </c>
      <c r="S96" s="7" t="s">
        <v>331</v>
      </c>
      <c r="T96" s="201"/>
      <c r="U96" s="8" t="s">
        <v>2059</v>
      </c>
    </row>
    <row r="97" spans="1:21" ht="28.5" x14ac:dyDescent="0.25">
      <c r="A97" s="326"/>
      <c r="B97" s="249" t="s">
        <v>40</v>
      </c>
      <c r="C97" s="3" t="s">
        <v>655</v>
      </c>
      <c r="D97" s="6" t="s">
        <v>1295</v>
      </c>
      <c r="E97" s="7" t="s">
        <v>311</v>
      </c>
      <c r="F97" s="7" t="s">
        <v>312</v>
      </c>
      <c r="G97" s="7" t="s">
        <v>724</v>
      </c>
      <c r="H97" s="7" t="s">
        <v>316</v>
      </c>
      <c r="I97" s="7" t="s">
        <v>331</v>
      </c>
      <c r="J97" s="121" t="str">
        <f t="shared" ref="J97:K99" si="17">PROPER("AREA FIANCIERA Y CONTABLE")</f>
        <v>Area Fianciera Y Contable</v>
      </c>
      <c r="K97" s="121" t="str">
        <f t="shared" si="17"/>
        <v>Area Fianciera Y Contable</v>
      </c>
      <c r="L97" s="121" t="str">
        <f>PROPER("TRIMESTRAL Y/O SEGÚN LA NECESIDAD")</f>
        <v>Trimestral Y/O Según La Necesidad</v>
      </c>
      <c r="M97" s="7" t="s">
        <v>331</v>
      </c>
      <c r="N97" s="121" t="str">
        <f>PROPER("AREA FIANCIERA Y CONTABLE")</f>
        <v>Area Fianciera Y Contable</v>
      </c>
      <c r="O97" s="121" t="s">
        <v>1298</v>
      </c>
      <c r="P97" s="7" t="s">
        <v>331</v>
      </c>
      <c r="Q97" s="7" t="s">
        <v>331</v>
      </c>
      <c r="R97" s="7" t="s">
        <v>11</v>
      </c>
      <c r="S97" s="7" t="s">
        <v>331</v>
      </c>
      <c r="T97" s="201"/>
      <c r="U97" s="8" t="s">
        <v>2059</v>
      </c>
    </row>
    <row r="98" spans="1:21" ht="57" x14ac:dyDescent="0.25">
      <c r="A98" s="326"/>
      <c r="B98" s="250"/>
      <c r="C98" s="3" t="s">
        <v>450</v>
      </c>
      <c r="D98" s="6" t="s">
        <v>1296</v>
      </c>
      <c r="E98" s="7" t="s">
        <v>311</v>
      </c>
      <c r="F98" s="7" t="s">
        <v>312</v>
      </c>
      <c r="G98" s="7" t="s">
        <v>724</v>
      </c>
      <c r="H98" s="7" t="s">
        <v>316</v>
      </c>
      <c r="I98" s="7" t="s">
        <v>331</v>
      </c>
      <c r="J98" s="121" t="str">
        <f t="shared" si="17"/>
        <v>Area Fianciera Y Contable</v>
      </c>
      <c r="K98" s="121" t="str">
        <f t="shared" si="17"/>
        <v>Area Fianciera Y Contable</v>
      </c>
      <c r="L98" s="121" t="str">
        <f>PROPER("TRIMESTRAL Y/O SEGÚN LA NECESIDAD")</f>
        <v>Trimestral Y/O Según La Necesidad</v>
      </c>
      <c r="M98" s="7" t="s">
        <v>331</v>
      </c>
      <c r="N98" s="121" t="str">
        <f>PROPER("AREA FIANCIERA Y CONTABLE")</f>
        <v>Area Fianciera Y Contable</v>
      </c>
      <c r="O98" s="121" t="s">
        <v>1299</v>
      </c>
      <c r="P98" s="7" t="s">
        <v>331</v>
      </c>
      <c r="Q98" s="7" t="s">
        <v>331</v>
      </c>
      <c r="R98" s="7" t="s">
        <v>11</v>
      </c>
      <c r="S98" s="7" t="s">
        <v>331</v>
      </c>
      <c r="T98" s="201"/>
      <c r="U98" s="8" t="s">
        <v>2059</v>
      </c>
    </row>
    <row r="99" spans="1:21" ht="43.5" thickBot="1" x14ac:dyDescent="0.3">
      <c r="A99" s="326"/>
      <c r="B99" s="250"/>
      <c r="C99" s="3" t="s">
        <v>657</v>
      </c>
      <c r="D99" s="6" t="s">
        <v>1297</v>
      </c>
      <c r="E99" s="7" t="s">
        <v>311</v>
      </c>
      <c r="F99" s="7" t="s">
        <v>312</v>
      </c>
      <c r="G99" s="7" t="s">
        <v>724</v>
      </c>
      <c r="H99" s="7" t="s">
        <v>316</v>
      </c>
      <c r="I99" s="7" t="s">
        <v>331</v>
      </c>
      <c r="J99" s="121" t="str">
        <f t="shared" si="17"/>
        <v>Area Fianciera Y Contable</v>
      </c>
      <c r="K99" s="121" t="str">
        <f t="shared" si="17"/>
        <v>Area Fianciera Y Contable</v>
      </c>
      <c r="L99" s="121" t="str">
        <f>PROPER("TRIMESTRAL Y/O SEGÚN LA NECESIDAD")</f>
        <v>Trimestral Y/O Según La Necesidad</v>
      </c>
      <c r="M99" s="7" t="s">
        <v>331</v>
      </c>
      <c r="N99" s="121" t="str">
        <f>PROPER("AREA FIANCIERA Y CONTABLE")</f>
        <v>Area Fianciera Y Contable</v>
      </c>
      <c r="O99" s="121" t="s">
        <v>1300</v>
      </c>
      <c r="P99" s="7" t="s">
        <v>331</v>
      </c>
      <c r="Q99" s="7" t="s">
        <v>331</v>
      </c>
      <c r="R99" s="7" t="s">
        <v>11</v>
      </c>
      <c r="S99" s="7" t="s">
        <v>331</v>
      </c>
      <c r="T99" s="201"/>
      <c r="U99" s="8" t="s">
        <v>2058</v>
      </c>
    </row>
    <row r="100" spans="1:21" ht="57" x14ac:dyDescent="0.25">
      <c r="A100" s="326"/>
      <c r="B100" s="249" t="s">
        <v>41</v>
      </c>
      <c r="C100" s="185" t="s">
        <v>449</v>
      </c>
      <c r="D100" s="158" t="s">
        <v>760</v>
      </c>
      <c r="E100" s="7" t="s">
        <v>311</v>
      </c>
      <c r="F100" s="7" t="s">
        <v>735</v>
      </c>
      <c r="G100" s="121" t="s">
        <v>1164</v>
      </c>
      <c r="H100" s="121" t="s">
        <v>11</v>
      </c>
      <c r="I100" s="121" t="s">
        <v>331</v>
      </c>
      <c r="J100" s="121" t="str">
        <f t="shared" ref="J100:K102" si="18">PROPER("OFICINA ASESORA DE ASUNTOS DOCENTES")</f>
        <v>Oficina Asesora De Asuntos Docentes</v>
      </c>
      <c r="K100" s="121" t="str">
        <f t="shared" si="18"/>
        <v>Oficina Asesora De Asuntos Docentes</v>
      </c>
      <c r="L100" s="121" t="s">
        <v>677</v>
      </c>
      <c r="M100" s="58" t="s">
        <v>331</v>
      </c>
      <c r="N100" s="121" t="str">
        <f>PROPER("OFICINA ASESORA DE ASUNTOS DOCENTES")</f>
        <v>Oficina Asesora De Asuntos Docentes</v>
      </c>
      <c r="O100" s="121" t="s">
        <v>1413</v>
      </c>
      <c r="P100" s="121" t="s">
        <v>331</v>
      </c>
      <c r="Q100" s="121" t="s">
        <v>331</v>
      </c>
      <c r="R100" s="121" t="s">
        <v>11</v>
      </c>
      <c r="S100" s="121" t="s">
        <v>331</v>
      </c>
      <c r="T100" s="201"/>
      <c r="U100" s="8" t="s">
        <v>2059</v>
      </c>
    </row>
    <row r="101" spans="1:21" ht="42.75" x14ac:dyDescent="0.25">
      <c r="A101" s="326"/>
      <c r="B101" s="250"/>
      <c r="C101" s="185" t="s">
        <v>657</v>
      </c>
      <c r="D101" s="159" t="s">
        <v>1176</v>
      </c>
      <c r="E101" s="7" t="s">
        <v>311</v>
      </c>
      <c r="F101" s="7" t="s">
        <v>735</v>
      </c>
      <c r="G101" s="121" t="s">
        <v>1164</v>
      </c>
      <c r="H101" s="121" t="s">
        <v>11</v>
      </c>
      <c r="I101" s="121" t="s">
        <v>331</v>
      </c>
      <c r="J101" s="121" t="str">
        <f t="shared" si="18"/>
        <v>Oficina Asesora De Asuntos Docentes</v>
      </c>
      <c r="K101" s="121" t="str">
        <f t="shared" si="18"/>
        <v>Oficina Asesora De Asuntos Docentes</v>
      </c>
      <c r="L101" s="121" t="s">
        <v>1948</v>
      </c>
      <c r="M101" s="58" t="s">
        <v>331</v>
      </c>
      <c r="N101" s="121" t="str">
        <f>PROPER("OFICINA ASESORA DE ASUNTOS DOCENTES")</f>
        <v>Oficina Asesora De Asuntos Docentes</v>
      </c>
      <c r="O101" s="121" t="s">
        <v>1414</v>
      </c>
      <c r="P101" s="121" t="s">
        <v>331</v>
      </c>
      <c r="Q101" s="121" t="s">
        <v>331</v>
      </c>
      <c r="R101" s="121" t="s">
        <v>11</v>
      </c>
      <c r="S101" s="121" t="s">
        <v>331</v>
      </c>
      <c r="T101" s="201"/>
      <c r="U101" s="8" t="s">
        <v>2059</v>
      </c>
    </row>
    <row r="102" spans="1:21" ht="43.5" thickBot="1" x14ac:dyDescent="0.3">
      <c r="A102" s="326"/>
      <c r="B102" s="251"/>
      <c r="C102" s="185" t="s">
        <v>658</v>
      </c>
      <c r="D102" s="94" t="s">
        <v>1067</v>
      </c>
      <c r="E102" s="7" t="s">
        <v>311</v>
      </c>
      <c r="F102" s="7" t="s">
        <v>735</v>
      </c>
      <c r="G102" s="121" t="s">
        <v>1164</v>
      </c>
      <c r="H102" s="121" t="s">
        <v>11</v>
      </c>
      <c r="I102" s="121" t="s">
        <v>331</v>
      </c>
      <c r="J102" s="121" t="str">
        <f t="shared" si="18"/>
        <v>Oficina Asesora De Asuntos Docentes</v>
      </c>
      <c r="K102" s="121" t="str">
        <f t="shared" si="18"/>
        <v>Oficina Asesora De Asuntos Docentes</v>
      </c>
      <c r="L102" s="121" t="s">
        <v>1948</v>
      </c>
      <c r="M102" s="58" t="s">
        <v>331</v>
      </c>
      <c r="N102" s="121" t="str">
        <f>PROPER("OFICINA ASESORA DE ASUNTOS DOCENTES")</f>
        <v>Oficina Asesora De Asuntos Docentes</v>
      </c>
      <c r="O102" s="121" t="s">
        <v>1415</v>
      </c>
      <c r="P102" s="121" t="s">
        <v>331</v>
      </c>
      <c r="Q102" s="121" t="s">
        <v>331</v>
      </c>
      <c r="R102" s="121" t="s">
        <v>11</v>
      </c>
      <c r="S102" s="121" t="s">
        <v>331</v>
      </c>
      <c r="T102" s="201"/>
      <c r="U102" s="8" t="s">
        <v>2059</v>
      </c>
    </row>
    <row r="103" spans="1:21" ht="57" x14ac:dyDescent="0.25">
      <c r="A103" s="326"/>
      <c r="B103" s="323" t="s">
        <v>42</v>
      </c>
      <c r="C103" s="3" t="s">
        <v>449</v>
      </c>
      <c r="D103" s="6" t="s">
        <v>459</v>
      </c>
      <c r="E103" s="7" t="s">
        <v>311</v>
      </c>
      <c r="F103" s="7" t="s">
        <v>312</v>
      </c>
      <c r="G103" s="121" t="s">
        <v>452</v>
      </c>
      <c r="H103" s="121" t="s">
        <v>11</v>
      </c>
      <c r="I103" s="7" t="s">
        <v>331</v>
      </c>
      <c r="J103" s="121" t="str">
        <f t="shared" ref="J103:K107" si="19">PROPER("SECRETARIA GENERAL")</f>
        <v>Secretaria General</v>
      </c>
      <c r="K103" s="121" t="str">
        <f t="shared" si="19"/>
        <v>Secretaria General</v>
      </c>
      <c r="L103" s="121" t="s">
        <v>1948</v>
      </c>
      <c r="M103" s="121" t="s">
        <v>1948</v>
      </c>
      <c r="N103" s="121" t="s">
        <v>453</v>
      </c>
      <c r="O103" s="121" t="s">
        <v>464</v>
      </c>
      <c r="P103" s="7" t="s">
        <v>331</v>
      </c>
      <c r="Q103" s="7" t="s">
        <v>331</v>
      </c>
      <c r="R103" s="7" t="s">
        <v>11</v>
      </c>
      <c r="S103" s="7" t="s">
        <v>331</v>
      </c>
      <c r="T103" s="201"/>
      <c r="U103" s="8" t="s">
        <v>2059</v>
      </c>
    </row>
    <row r="104" spans="1:21" ht="57" x14ac:dyDescent="0.25">
      <c r="A104" s="326"/>
      <c r="B104" s="324"/>
      <c r="C104" s="3" t="s">
        <v>450</v>
      </c>
      <c r="D104" s="6" t="s">
        <v>460</v>
      </c>
      <c r="E104" s="7" t="s">
        <v>311</v>
      </c>
      <c r="F104" s="7" t="s">
        <v>312</v>
      </c>
      <c r="G104" s="7" t="s">
        <v>327</v>
      </c>
      <c r="H104" s="7" t="s">
        <v>11</v>
      </c>
      <c r="I104" s="7" t="s">
        <v>331</v>
      </c>
      <c r="J104" s="121" t="str">
        <f t="shared" si="19"/>
        <v>Secretaria General</v>
      </c>
      <c r="K104" s="121" t="str">
        <f t="shared" si="19"/>
        <v>Secretaria General</v>
      </c>
      <c r="L104" s="121" t="s">
        <v>1948</v>
      </c>
      <c r="M104" s="121" t="s">
        <v>1948</v>
      </c>
      <c r="N104" s="121" t="s">
        <v>453</v>
      </c>
      <c r="O104" s="121" t="s">
        <v>464</v>
      </c>
      <c r="P104" s="7" t="s">
        <v>331</v>
      </c>
      <c r="Q104" s="7" t="s">
        <v>331</v>
      </c>
      <c r="R104" s="7" t="s">
        <v>11</v>
      </c>
      <c r="S104" s="7" t="s">
        <v>331</v>
      </c>
      <c r="T104" s="201"/>
      <c r="U104" s="8" t="s">
        <v>2059</v>
      </c>
    </row>
    <row r="105" spans="1:21" ht="57" x14ac:dyDescent="0.25">
      <c r="A105" s="326"/>
      <c r="B105" s="324"/>
      <c r="C105" s="185" t="s">
        <v>455</v>
      </c>
      <c r="D105" s="6" t="s">
        <v>461</v>
      </c>
      <c r="E105" s="7" t="s">
        <v>311</v>
      </c>
      <c r="F105" s="7" t="s">
        <v>312</v>
      </c>
      <c r="G105" s="7" t="s">
        <v>327</v>
      </c>
      <c r="H105" s="7" t="s">
        <v>11</v>
      </c>
      <c r="I105" s="7" t="s">
        <v>331</v>
      </c>
      <c r="J105" s="121" t="str">
        <f t="shared" si="19"/>
        <v>Secretaria General</v>
      </c>
      <c r="K105" s="121" t="str">
        <f t="shared" si="19"/>
        <v>Secretaria General</v>
      </c>
      <c r="L105" s="121" t="s">
        <v>1948</v>
      </c>
      <c r="M105" s="121" t="s">
        <v>1948</v>
      </c>
      <c r="N105" s="121" t="s">
        <v>453</v>
      </c>
      <c r="O105" s="121" t="s">
        <v>464</v>
      </c>
      <c r="P105" s="7" t="s">
        <v>331</v>
      </c>
      <c r="Q105" s="7" t="s">
        <v>331</v>
      </c>
      <c r="R105" s="7" t="s">
        <v>11</v>
      </c>
      <c r="S105" s="7" t="s">
        <v>331</v>
      </c>
      <c r="T105" s="201"/>
      <c r="U105" s="8" t="s">
        <v>2059</v>
      </c>
    </row>
    <row r="106" spans="1:21" ht="57" x14ac:dyDescent="0.25">
      <c r="A106" s="326"/>
      <c r="B106" s="324"/>
      <c r="C106" s="185" t="s">
        <v>458</v>
      </c>
      <c r="D106" s="6" t="s">
        <v>462</v>
      </c>
      <c r="E106" s="7" t="s">
        <v>311</v>
      </c>
      <c r="F106" s="7" t="s">
        <v>312</v>
      </c>
      <c r="G106" s="121" t="s">
        <v>452</v>
      </c>
      <c r="H106" s="7" t="s">
        <v>11</v>
      </c>
      <c r="I106" s="7" t="s">
        <v>331</v>
      </c>
      <c r="J106" s="121" t="str">
        <f t="shared" si="19"/>
        <v>Secretaria General</v>
      </c>
      <c r="K106" s="121" t="str">
        <f t="shared" si="19"/>
        <v>Secretaria General</v>
      </c>
      <c r="L106" s="121" t="s">
        <v>1948</v>
      </c>
      <c r="M106" s="121" t="s">
        <v>1948</v>
      </c>
      <c r="N106" s="121" t="s">
        <v>453</v>
      </c>
      <c r="O106" s="121" t="s">
        <v>464</v>
      </c>
      <c r="P106" s="7" t="s">
        <v>331</v>
      </c>
      <c r="Q106" s="7" t="s">
        <v>331</v>
      </c>
      <c r="R106" s="7" t="s">
        <v>11</v>
      </c>
      <c r="S106" s="7" t="s">
        <v>331</v>
      </c>
      <c r="T106" s="201"/>
      <c r="U106" s="8" t="s">
        <v>2059</v>
      </c>
    </row>
    <row r="107" spans="1:21" ht="57.75" thickBot="1" x14ac:dyDescent="0.3">
      <c r="A107" s="326"/>
      <c r="B107" s="325"/>
      <c r="C107" s="185" t="s">
        <v>454</v>
      </c>
      <c r="D107" s="6" t="s">
        <v>463</v>
      </c>
      <c r="E107" s="7" t="s">
        <v>311</v>
      </c>
      <c r="F107" s="7" t="s">
        <v>312</v>
      </c>
      <c r="G107" s="121" t="s">
        <v>452</v>
      </c>
      <c r="H107" s="7" t="s">
        <v>11</v>
      </c>
      <c r="I107" s="7" t="s">
        <v>331</v>
      </c>
      <c r="J107" s="121" t="str">
        <f t="shared" si="19"/>
        <v>Secretaria General</v>
      </c>
      <c r="K107" s="121" t="str">
        <f t="shared" si="19"/>
        <v>Secretaria General</v>
      </c>
      <c r="L107" s="121" t="s">
        <v>1948</v>
      </c>
      <c r="M107" s="121" t="s">
        <v>1948</v>
      </c>
      <c r="N107" s="121" t="s">
        <v>453</v>
      </c>
      <c r="O107" s="121" t="s">
        <v>464</v>
      </c>
      <c r="P107" s="7" t="s">
        <v>331</v>
      </c>
      <c r="Q107" s="7" t="s">
        <v>331</v>
      </c>
      <c r="R107" s="7" t="s">
        <v>11</v>
      </c>
      <c r="S107" s="7" t="s">
        <v>331</v>
      </c>
      <c r="T107" s="201"/>
      <c r="U107" s="8" t="s">
        <v>2059</v>
      </c>
    </row>
    <row r="108" spans="1:21" ht="42.75" x14ac:dyDescent="0.25">
      <c r="A108" s="326"/>
      <c r="B108" s="323" t="s">
        <v>43</v>
      </c>
      <c r="C108" s="3" t="s">
        <v>319</v>
      </c>
      <c r="D108" s="6" t="s">
        <v>381</v>
      </c>
      <c r="E108" s="7" t="s">
        <v>311</v>
      </c>
      <c r="F108" s="7" t="s">
        <v>312</v>
      </c>
      <c r="G108" s="7" t="s">
        <v>1025</v>
      </c>
      <c r="H108" s="7" t="s">
        <v>11</v>
      </c>
      <c r="I108" s="7" t="s">
        <v>331</v>
      </c>
      <c r="J108" s="121" t="s">
        <v>320</v>
      </c>
      <c r="K108" s="121" t="str">
        <f>PROPER("COMITÉ  GESTIÓN DOCUMENTAL")</f>
        <v>Comité  Gestión Documental</v>
      </c>
      <c r="L108" s="121" t="s">
        <v>1948</v>
      </c>
      <c r="M108" s="121" t="s">
        <v>1948</v>
      </c>
      <c r="N108" s="121" t="s">
        <v>320</v>
      </c>
      <c r="O108" s="121" t="s">
        <v>1659</v>
      </c>
      <c r="P108" s="7" t="s">
        <v>331</v>
      </c>
      <c r="Q108" s="7" t="s">
        <v>331</v>
      </c>
      <c r="R108" s="7" t="s">
        <v>316</v>
      </c>
      <c r="S108" s="7" t="s">
        <v>331</v>
      </c>
      <c r="T108" s="204"/>
      <c r="U108" s="8" t="s">
        <v>2059</v>
      </c>
    </row>
    <row r="109" spans="1:21" ht="42.75" x14ac:dyDescent="0.25">
      <c r="A109" s="326"/>
      <c r="B109" s="324"/>
      <c r="C109" s="3" t="s">
        <v>318</v>
      </c>
      <c r="D109" s="6" t="s">
        <v>324</v>
      </c>
      <c r="E109" s="7" t="s">
        <v>311</v>
      </c>
      <c r="F109" s="7" t="s">
        <v>735</v>
      </c>
      <c r="G109" s="7" t="s">
        <v>1025</v>
      </c>
      <c r="H109" s="7" t="s">
        <v>11</v>
      </c>
      <c r="I109" s="7" t="s">
        <v>331</v>
      </c>
      <c r="J109" s="121" t="s">
        <v>320</v>
      </c>
      <c r="K109" s="121" t="str">
        <f>PROPER("COMITÉ  GESTIÓN DOCUMENTAL")</f>
        <v>Comité  Gestión Documental</v>
      </c>
      <c r="L109" s="121" t="s">
        <v>1948</v>
      </c>
      <c r="M109" s="121" t="s">
        <v>1948</v>
      </c>
      <c r="N109" s="121" t="s">
        <v>320</v>
      </c>
      <c r="O109" s="121" t="s">
        <v>1659</v>
      </c>
      <c r="P109" s="7" t="s">
        <v>331</v>
      </c>
      <c r="Q109" s="7" t="s">
        <v>331</v>
      </c>
      <c r="R109" s="7" t="s">
        <v>11</v>
      </c>
      <c r="S109" s="7" t="s">
        <v>331</v>
      </c>
      <c r="T109" s="204"/>
      <c r="U109" s="8" t="s">
        <v>2059</v>
      </c>
    </row>
    <row r="110" spans="1:21" ht="43.5" thickBot="1" x14ac:dyDescent="0.3">
      <c r="A110" s="326"/>
      <c r="B110" s="325"/>
      <c r="C110" s="3" t="s">
        <v>321</v>
      </c>
      <c r="D110" s="6" t="s">
        <v>322</v>
      </c>
      <c r="E110" s="7" t="s">
        <v>311</v>
      </c>
      <c r="F110" s="7" t="s">
        <v>735</v>
      </c>
      <c r="G110" s="7" t="s">
        <v>1025</v>
      </c>
      <c r="H110" s="7" t="s">
        <v>11</v>
      </c>
      <c r="I110" s="7" t="s">
        <v>331</v>
      </c>
      <c r="J110" s="121" t="s">
        <v>320</v>
      </c>
      <c r="K110" s="121" t="s">
        <v>323</v>
      </c>
      <c r="L110" s="121" t="s">
        <v>1948</v>
      </c>
      <c r="M110" s="121" t="s">
        <v>1948</v>
      </c>
      <c r="N110" s="121" t="s">
        <v>320</v>
      </c>
      <c r="O110" s="121" t="s">
        <v>1659</v>
      </c>
      <c r="P110" s="7" t="s">
        <v>331</v>
      </c>
      <c r="Q110" s="7" t="s">
        <v>331</v>
      </c>
      <c r="R110" s="7" t="s">
        <v>11</v>
      </c>
      <c r="S110" s="7" t="s">
        <v>331</v>
      </c>
      <c r="T110" s="201"/>
      <c r="U110" s="8" t="s">
        <v>2059</v>
      </c>
    </row>
    <row r="111" spans="1:21" ht="57" x14ac:dyDescent="0.25">
      <c r="A111" s="326"/>
      <c r="B111" s="249" t="s">
        <v>1657</v>
      </c>
      <c r="C111" s="3" t="s">
        <v>655</v>
      </c>
      <c r="D111" s="6" t="s">
        <v>933</v>
      </c>
      <c r="E111" s="7" t="s">
        <v>311</v>
      </c>
      <c r="F111" s="7" t="s">
        <v>735</v>
      </c>
      <c r="G111" s="7" t="s">
        <v>1025</v>
      </c>
      <c r="H111" s="7" t="s">
        <v>11</v>
      </c>
      <c r="I111" s="121" t="s">
        <v>331</v>
      </c>
      <c r="J111" s="121" t="s">
        <v>934</v>
      </c>
      <c r="K111" s="121" t="s">
        <v>1658</v>
      </c>
      <c r="L111" s="121" t="s">
        <v>1948</v>
      </c>
      <c r="M111" s="121" t="s">
        <v>1948</v>
      </c>
      <c r="N111" s="121" t="s">
        <v>349</v>
      </c>
      <c r="O111" s="121" t="s">
        <v>935</v>
      </c>
      <c r="P111" s="7" t="s">
        <v>331</v>
      </c>
      <c r="Q111" s="7" t="s">
        <v>331</v>
      </c>
      <c r="R111" s="7" t="s">
        <v>331</v>
      </c>
      <c r="S111" s="7" t="s">
        <v>331</v>
      </c>
      <c r="T111" s="193"/>
      <c r="U111" s="8" t="s">
        <v>2058</v>
      </c>
    </row>
    <row r="112" spans="1:21" ht="142.5" customHeight="1" x14ac:dyDescent="0.25">
      <c r="A112" s="326"/>
      <c r="B112" s="250"/>
      <c r="C112" s="3" t="s">
        <v>450</v>
      </c>
      <c r="D112" s="6" t="s">
        <v>936</v>
      </c>
      <c r="E112" s="7" t="s">
        <v>311</v>
      </c>
      <c r="F112" s="7" t="s">
        <v>735</v>
      </c>
      <c r="G112" s="7" t="s">
        <v>1025</v>
      </c>
      <c r="H112" s="7" t="s">
        <v>11</v>
      </c>
      <c r="I112" s="121" t="s">
        <v>348</v>
      </c>
      <c r="J112" s="121" t="s">
        <v>934</v>
      </c>
      <c r="K112" s="121" t="str">
        <f>PROPER("COMITÉ  INSTITUCIONAL DE PLANEACIÓN")</f>
        <v>Comité  Institucional De Planeación</v>
      </c>
      <c r="L112" s="121" t="s">
        <v>1948</v>
      </c>
      <c r="M112" s="121" t="s">
        <v>1948</v>
      </c>
      <c r="N112" s="121" t="s">
        <v>349</v>
      </c>
      <c r="O112" s="121" t="s">
        <v>935</v>
      </c>
      <c r="P112" s="7" t="s">
        <v>331</v>
      </c>
      <c r="Q112" s="7" t="s">
        <v>331</v>
      </c>
      <c r="R112" s="7" t="s">
        <v>331</v>
      </c>
      <c r="S112" s="7" t="s">
        <v>331</v>
      </c>
      <c r="T112" s="193"/>
      <c r="U112" s="8" t="s">
        <v>2059</v>
      </c>
    </row>
    <row r="113" spans="1:21" ht="85.5" x14ac:dyDescent="0.25">
      <c r="A113" s="326"/>
      <c r="B113" s="250"/>
      <c r="C113" s="160" t="s">
        <v>657</v>
      </c>
      <c r="D113" s="6" t="s">
        <v>937</v>
      </c>
      <c r="E113" s="7" t="s">
        <v>311</v>
      </c>
      <c r="F113" s="7" t="s">
        <v>735</v>
      </c>
      <c r="G113" s="7" t="s">
        <v>1025</v>
      </c>
      <c r="H113" s="7" t="s">
        <v>11</v>
      </c>
      <c r="I113" s="121" t="s">
        <v>348</v>
      </c>
      <c r="J113" s="121" t="s">
        <v>934</v>
      </c>
      <c r="K113" s="121" t="str">
        <f>PROPER("COMITÉ  INSTITUCIONAL DE PLANEACIÓN")</f>
        <v>Comité  Institucional De Planeación</v>
      </c>
      <c r="L113" s="121" t="s">
        <v>1948</v>
      </c>
      <c r="M113" s="121" t="s">
        <v>1948</v>
      </c>
      <c r="N113" s="121" t="s">
        <v>349</v>
      </c>
      <c r="O113" s="121" t="s">
        <v>935</v>
      </c>
      <c r="P113" s="7" t="s">
        <v>331</v>
      </c>
      <c r="Q113" s="7" t="s">
        <v>331</v>
      </c>
      <c r="R113" s="7" t="s">
        <v>331</v>
      </c>
      <c r="S113" s="7" t="s">
        <v>331</v>
      </c>
      <c r="T113" s="193"/>
      <c r="U113" s="8" t="s">
        <v>2059</v>
      </c>
    </row>
    <row r="114" spans="1:21" ht="102" customHeight="1" x14ac:dyDescent="0.25">
      <c r="A114" s="327"/>
      <c r="B114" s="274" t="s">
        <v>44</v>
      </c>
      <c r="C114" s="7" t="str">
        <f t="shared" ref="C114:M114" si="20">C103</f>
        <v xml:space="preserve">Citación </v>
      </c>
      <c r="D114" s="6" t="str">
        <f t="shared" si="20"/>
        <v xml:space="preserve">Escrito mediante el cual se convoca a los miembros del comité. </v>
      </c>
      <c r="E114" s="337" t="str">
        <f t="shared" si="20"/>
        <v>Español</v>
      </c>
      <c r="F114" s="343" t="s">
        <v>312</v>
      </c>
      <c r="G114" s="7" t="s">
        <v>327</v>
      </c>
      <c r="H114" s="337" t="str">
        <f t="shared" si="20"/>
        <v>X</v>
      </c>
      <c r="I114" s="337" t="str">
        <f t="shared" si="20"/>
        <v>N/A</v>
      </c>
      <c r="J114" s="275" t="s">
        <v>540</v>
      </c>
      <c r="K114" s="275" t="s">
        <v>540</v>
      </c>
      <c r="L114" s="275" t="s">
        <v>496</v>
      </c>
      <c r="M114" s="275" t="str">
        <f t="shared" si="20"/>
        <v>Según Requerimiento</v>
      </c>
      <c r="N114" s="275" t="s">
        <v>540</v>
      </c>
      <c r="O114" s="275" t="s">
        <v>1957</v>
      </c>
      <c r="P114" s="275" t="s">
        <v>331</v>
      </c>
      <c r="Q114" s="337" t="s">
        <v>331</v>
      </c>
      <c r="R114" s="337" t="s">
        <v>11</v>
      </c>
      <c r="S114" s="7" t="s">
        <v>331</v>
      </c>
      <c r="T114" s="201"/>
      <c r="U114" s="8" t="s">
        <v>2059</v>
      </c>
    </row>
    <row r="115" spans="1:21" ht="71.25" x14ac:dyDescent="0.25">
      <c r="A115" s="327"/>
      <c r="B115" s="274"/>
      <c r="C115" s="7" t="s">
        <v>450</v>
      </c>
      <c r="D115" s="6" t="s">
        <v>500</v>
      </c>
      <c r="E115" s="338"/>
      <c r="F115" s="338"/>
      <c r="G115" s="7" t="s">
        <v>327</v>
      </c>
      <c r="H115" s="338"/>
      <c r="I115" s="338"/>
      <c r="J115" s="300"/>
      <c r="K115" s="300"/>
      <c r="L115" s="300"/>
      <c r="M115" s="300"/>
      <c r="N115" s="300"/>
      <c r="O115" s="300"/>
      <c r="P115" s="300"/>
      <c r="Q115" s="338"/>
      <c r="R115" s="338"/>
      <c r="S115" s="7" t="s">
        <v>331</v>
      </c>
      <c r="T115" s="201"/>
      <c r="U115" s="8" t="s">
        <v>2059</v>
      </c>
    </row>
    <row r="116" spans="1:21" ht="69" customHeight="1" thickBot="1" x14ac:dyDescent="0.3">
      <c r="A116" s="327"/>
      <c r="B116" s="275"/>
      <c r="C116" s="182" t="s">
        <v>539</v>
      </c>
      <c r="D116" s="6" t="s">
        <v>541</v>
      </c>
      <c r="E116" s="339"/>
      <c r="F116" s="339"/>
      <c r="G116" s="7" t="s">
        <v>356</v>
      </c>
      <c r="H116" s="339"/>
      <c r="I116" s="339"/>
      <c r="J116" s="301"/>
      <c r="K116" s="301"/>
      <c r="L116" s="301"/>
      <c r="M116" s="301"/>
      <c r="N116" s="301"/>
      <c r="O116" s="301"/>
      <c r="P116" s="301"/>
      <c r="Q116" s="339"/>
      <c r="R116" s="339"/>
      <c r="S116" s="7" t="s">
        <v>331</v>
      </c>
      <c r="T116" s="201"/>
      <c r="U116" s="8" t="s">
        <v>2059</v>
      </c>
    </row>
    <row r="117" spans="1:21" x14ac:dyDescent="0.25">
      <c r="A117" s="327"/>
      <c r="B117" s="323" t="s">
        <v>45</v>
      </c>
      <c r="C117" s="188" t="s">
        <v>331</v>
      </c>
      <c r="D117" s="114" t="s">
        <v>331</v>
      </c>
      <c r="E117" s="114" t="s">
        <v>331</v>
      </c>
      <c r="F117" s="114" t="s">
        <v>331</v>
      </c>
      <c r="G117" s="114" t="s">
        <v>331</v>
      </c>
      <c r="H117" s="114" t="s">
        <v>331</v>
      </c>
      <c r="I117" s="114" t="s">
        <v>331</v>
      </c>
      <c r="J117" s="114" t="s">
        <v>331</v>
      </c>
      <c r="K117" s="114" t="s">
        <v>331</v>
      </c>
      <c r="L117" s="114" t="s">
        <v>331</v>
      </c>
      <c r="M117" s="114" t="s">
        <v>331</v>
      </c>
      <c r="N117" s="114" t="s">
        <v>331</v>
      </c>
      <c r="O117" s="7" t="s">
        <v>331</v>
      </c>
      <c r="P117" s="114" t="s">
        <v>331</v>
      </c>
      <c r="Q117" s="114" t="s">
        <v>331</v>
      </c>
      <c r="R117" s="114" t="s">
        <v>331</v>
      </c>
      <c r="S117" s="114" t="s">
        <v>331</v>
      </c>
      <c r="T117" s="201"/>
      <c r="U117" s="8" t="s">
        <v>2059</v>
      </c>
    </row>
    <row r="118" spans="1:21" x14ac:dyDescent="0.25">
      <c r="A118" s="327"/>
      <c r="B118" s="324"/>
      <c r="C118" s="188" t="s">
        <v>331</v>
      </c>
      <c r="D118" s="114" t="s">
        <v>331</v>
      </c>
      <c r="E118" s="114" t="s">
        <v>331</v>
      </c>
      <c r="F118" s="114" t="s">
        <v>331</v>
      </c>
      <c r="G118" s="114" t="s">
        <v>331</v>
      </c>
      <c r="H118" s="114" t="s">
        <v>331</v>
      </c>
      <c r="I118" s="114" t="s">
        <v>331</v>
      </c>
      <c r="J118" s="114" t="s">
        <v>331</v>
      </c>
      <c r="K118" s="114" t="s">
        <v>331</v>
      </c>
      <c r="L118" s="114" t="s">
        <v>331</v>
      </c>
      <c r="M118" s="114" t="s">
        <v>331</v>
      </c>
      <c r="N118" s="114" t="s">
        <v>331</v>
      </c>
      <c r="O118" s="7" t="s">
        <v>331</v>
      </c>
      <c r="P118" s="114" t="s">
        <v>331</v>
      </c>
      <c r="Q118" s="114" t="s">
        <v>331</v>
      </c>
      <c r="R118" s="114" t="s">
        <v>331</v>
      </c>
      <c r="S118" s="114" t="s">
        <v>331</v>
      </c>
      <c r="T118" s="201"/>
      <c r="U118" s="8" t="s">
        <v>2059</v>
      </c>
    </row>
    <row r="119" spans="1:21" x14ac:dyDescent="0.25">
      <c r="A119" s="327"/>
      <c r="B119" s="324"/>
      <c r="C119" s="188" t="s">
        <v>331</v>
      </c>
      <c r="D119" s="114" t="s">
        <v>331</v>
      </c>
      <c r="E119" s="114" t="s">
        <v>331</v>
      </c>
      <c r="F119" s="114" t="s">
        <v>331</v>
      </c>
      <c r="G119" s="114" t="s">
        <v>331</v>
      </c>
      <c r="H119" s="114" t="s">
        <v>331</v>
      </c>
      <c r="I119" s="114" t="s">
        <v>331</v>
      </c>
      <c r="J119" s="114" t="s">
        <v>331</v>
      </c>
      <c r="K119" s="114" t="s">
        <v>331</v>
      </c>
      <c r="L119" s="114" t="s">
        <v>331</v>
      </c>
      <c r="M119" s="114" t="s">
        <v>331</v>
      </c>
      <c r="N119" s="114" t="s">
        <v>331</v>
      </c>
      <c r="O119" s="7" t="s">
        <v>331</v>
      </c>
      <c r="P119" s="114" t="s">
        <v>331</v>
      </c>
      <c r="Q119" s="114" t="s">
        <v>331</v>
      </c>
      <c r="R119" s="114" t="s">
        <v>331</v>
      </c>
      <c r="S119" s="114" t="s">
        <v>331</v>
      </c>
      <c r="T119" s="201"/>
      <c r="U119" s="8" t="s">
        <v>2059</v>
      </c>
    </row>
    <row r="120" spans="1:21" x14ac:dyDescent="0.25">
      <c r="A120" s="327"/>
      <c r="B120" s="324"/>
      <c r="C120" s="188" t="s">
        <v>331</v>
      </c>
      <c r="D120" s="114" t="s">
        <v>331</v>
      </c>
      <c r="E120" s="114" t="s">
        <v>331</v>
      </c>
      <c r="F120" s="114" t="s">
        <v>331</v>
      </c>
      <c r="G120" s="114" t="s">
        <v>331</v>
      </c>
      <c r="H120" s="114" t="s">
        <v>331</v>
      </c>
      <c r="I120" s="114" t="s">
        <v>331</v>
      </c>
      <c r="J120" s="114" t="s">
        <v>331</v>
      </c>
      <c r="K120" s="114" t="s">
        <v>331</v>
      </c>
      <c r="L120" s="114" t="s">
        <v>331</v>
      </c>
      <c r="M120" s="114" t="s">
        <v>331</v>
      </c>
      <c r="N120" s="114" t="s">
        <v>331</v>
      </c>
      <c r="O120" s="7" t="s">
        <v>331</v>
      </c>
      <c r="P120" s="114" t="s">
        <v>331</v>
      </c>
      <c r="Q120" s="114" t="s">
        <v>331</v>
      </c>
      <c r="R120" s="114" t="s">
        <v>331</v>
      </c>
      <c r="S120" s="114" t="s">
        <v>331</v>
      </c>
      <c r="T120" s="201"/>
      <c r="U120" s="8" t="s">
        <v>2059</v>
      </c>
    </row>
    <row r="121" spans="1:21" ht="15" thickBot="1" x14ac:dyDescent="0.3">
      <c r="A121" s="327"/>
      <c r="B121" s="325"/>
      <c r="C121" s="188" t="s">
        <v>331</v>
      </c>
      <c r="D121" s="114" t="s">
        <v>331</v>
      </c>
      <c r="E121" s="114" t="s">
        <v>331</v>
      </c>
      <c r="F121" s="114" t="s">
        <v>331</v>
      </c>
      <c r="G121" s="114" t="s">
        <v>331</v>
      </c>
      <c r="H121" s="114" t="s">
        <v>331</v>
      </c>
      <c r="I121" s="114" t="s">
        <v>331</v>
      </c>
      <c r="J121" s="114" t="s">
        <v>331</v>
      </c>
      <c r="K121" s="114" t="s">
        <v>331</v>
      </c>
      <c r="L121" s="114" t="s">
        <v>331</v>
      </c>
      <c r="M121" s="114" t="s">
        <v>331</v>
      </c>
      <c r="N121" s="114" t="s">
        <v>331</v>
      </c>
      <c r="O121" s="7" t="s">
        <v>331</v>
      </c>
      <c r="P121" s="114" t="s">
        <v>331</v>
      </c>
      <c r="Q121" s="114" t="s">
        <v>331</v>
      </c>
      <c r="R121" s="114" t="s">
        <v>331</v>
      </c>
      <c r="S121" s="114" t="s">
        <v>331</v>
      </c>
      <c r="T121" s="201"/>
      <c r="U121" s="8" t="s">
        <v>2059</v>
      </c>
    </row>
    <row r="122" spans="1:21" ht="42.75" x14ac:dyDescent="0.25">
      <c r="A122" s="326"/>
      <c r="B122" s="259" t="s">
        <v>46</v>
      </c>
      <c r="C122" s="182" t="s">
        <v>655</v>
      </c>
      <c r="D122" s="6" t="s">
        <v>1064</v>
      </c>
      <c r="E122" s="7" t="s">
        <v>311</v>
      </c>
      <c r="F122" s="7" t="s">
        <v>735</v>
      </c>
      <c r="G122" s="121" t="s">
        <v>1164</v>
      </c>
      <c r="H122" s="7" t="s">
        <v>11</v>
      </c>
      <c r="I122" s="7" t="s">
        <v>331</v>
      </c>
      <c r="J122" s="121" t="str">
        <f>PROPER("VICERRECTORIA DE EXTENSION")</f>
        <v>Vicerrectoria De Extension</v>
      </c>
      <c r="K122" s="121" t="str">
        <f>PROPER("VICERRECTORIA DE EXTENSION")</f>
        <v>Vicerrectoria De Extension</v>
      </c>
      <c r="L122" s="113" t="str">
        <f t="shared" ref="L122:M125" si="21">L111</f>
        <v>Según Requerimiento</v>
      </c>
      <c r="M122" s="113" t="str">
        <f t="shared" si="21"/>
        <v>Según Requerimiento</v>
      </c>
      <c r="N122" s="121" t="str">
        <f>PROPER("VICERRECTORIA DE EXTENSION")</f>
        <v>Vicerrectoria De Extension</v>
      </c>
      <c r="O122" s="121"/>
      <c r="P122" s="7" t="s">
        <v>331</v>
      </c>
      <c r="Q122" s="7" t="s">
        <v>331</v>
      </c>
      <c r="R122" s="7" t="s">
        <v>11</v>
      </c>
      <c r="S122" s="7" t="s">
        <v>331</v>
      </c>
      <c r="T122" s="201"/>
      <c r="U122" s="8" t="s">
        <v>2059</v>
      </c>
    </row>
    <row r="123" spans="1:21" ht="57" x14ac:dyDescent="0.25">
      <c r="A123" s="326"/>
      <c r="B123" s="250"/>
      <c r="C123" s="185" t="s">
        <v>450</v>
      </c>
      <c r="D123" s="6" t="s">
        <v>1963</v>
      </c>
      <c r="E123" s="7" t="s">
        <v>311</v>
      </c>
      <c r="F123" s="7" t="s">
        <v>735</v>
      </c>
      <c r="G123" s="7" t="s">
        <v>1079</v>
      </c>
      <c r="H123" s="7" t="s">
        <v>11</v>
      </c>
      <c r="I123" s="7" t="s">
        <v>331</v>
      </c>
      <c r="J123" s="121" t="str">
        <f>PROPER("VICERRECTORIA DE EXTENSION")</f>
        <v>Vicerrectoria De Extension</v>
      </c>
      <c r="K123" s="121" t="str">
        <f>PROPER("VICERRECTORIA DE EXTENSION")</f>
        <v>Vicerrectoria De Extension</v>
      </c>
      <c r="L123" s="113" t="str">
        <f t="shared" si="21"/>
        <v>Según Requerimiento</v>
      </c>
      <c r="M123" s="7" t="s">
        <v>331</v>
      </c>
      <c r="N123" s="121" t="str">
        <f>PROPER("VICERRECTORIA DE EXTENSION")</f>
        <v>Vicerrectoria De Extension</v>
      </c>
      <c r="O123" s="121" t="s">
        <v>1964</v>
      </c>
      <c r="P123" s="7" t="s">
        <v>331</v>
      </c>
      <c r="Q123" s="7" t="s">
        <v>331</v>
      </c>
      <c r="R123" s="7" t="s">
        <v>11</v>
      </c>
      <c r="S123" s="7" t="s">
        <v>331</v>
      </c>
      <c r="T123" s="201"/>
      <c r="U123" s="8" t="s">
        <v>2058</v>
      </c>
    </row>
    <row r="124" spans="1:21" ht="28.5" x14ac:dyDescent="0.25">
      <c r="A124" s="326"/>
      <c r="B124" s="250"/>
      <c r="C124" s="185" t="s">
        <v>657</v>
      </c>
      <c r="D124" s="6" t="s">
        <v>1162</v>
      </c>
      <c r="E124" s="7" t="s">
        <v>311</v>
      </c>
      <c r="F124" s="7" t="s">
        <v>735</v>
      </c>
      <c r="G124" s="7" t="s">
        <v>1165</v>
      </c>
      <c r="H124" s="7" t="s">
        <v>11</v>
      </c>
      <c r="I124" s="7" t="s">
        <v>331</v>
      </c>
      <c r="J124" s="121" t="str">
        <f>PROPER("VICERRECTORIA DE EXTENSION")</f>
        <v>Vicerrectoria De Extension</v>
      </c>
      <c r="K124" s="121" t="str">
        <f>PROPER("VICERRECTORIA DE EXTENSION - ASESORES")</f>
        <v>Vicerrectoria De Extension - Asesores</v>
      </c>
      <c r="L124" s="113" t="str">
        <f t="shared" si="21"/>
        <v>Según Requerimiento</v>
      </c>
      <c r="M124" s="7" t="s">
        <v>331</v>
      </c>
      <c r="N124" s="121" t="str">
        <f>PROPER("VICERRECTORIA DE EXTENSION")</f>
        <v>Vicerrectoria De Extension</v>
      </c>
      <c r="O124" s="122" t="s">
        <v>1964</v>
      </c>
      <c r="P124" s="7" t="s">
        <v>331</v>
      </c>
      <c r="Q124" s="7" t="s">
        <v>331</v>
      </c>
      <c r="R124" s="7" t="s">
        <v>11</v>
      </c>
      <c r="S124" s="7" t="s">
        <v>331</v>
      </c>
      <c r="T124" s="201"/>
      <c r="U124" s="8" t="s">
        <v>2059</v>
      </c>
    </row>
    <row r="125" spans="1:21" ht="63.75" customHeight="1" x14ac:dyDescent="0.25">
      <c r="A125" s="326"/>
      <c r="B125" s="250"/>
      <c r="C125" s="185" t="s">
        <v>658</v>
      </c>
      <c r="D125" s="161" t="s">
        <v>1163</v>
      </c>
      <c r="E125" s="7" t="s">
        <v>311</v>
      </c>
      <c r="F125" s="7" t="s">
        <v>552</v>
      </c>
      <c r="G125" s="7" t="s">
        <v>762</v>
      </c>
      <c r="H125" s="7" t="s">
        <v>11</v>
      </c>
      <c r="I125" s="7" t="s">
        <v>331</v>
      </c>
      <c r="J125" s="121" t="str">
        <f>PROPER("VICERRECTORIA DE EXTENSION")</f>
        <v>Vicerrectoria De Extension</v>
      </c>
      <c r="K125" s="121" t="str">
        <f>PROPER("VICERRECTORIA DE EXTENSION - ASESORES")</f>
        <v>Vicerrectoria De Extension - Asesores</v>
      </c>
      <c r="L125" s="113" t="str">
        <f t="shared" si="21"/>
        <v xml:space="preserve">Según Requerimiento </v>
      </c>
      <c r="M125" s="7" t="s">
        <v>331</v>
      </c>
      <c r="N125" s="121" t="str">
        <f>PROPER("VICERRECTORIA DE EXTENSION")</f>
        <v>Vicerrectoria De Extension</v>
      </c>
      <c r="O125" s="122" t="s">
        <v>1964</v>
      </c>
      <c r="P125" s="7" t="s">
        <v>331</v>
      </c>
      <c r="Q125" s="7" t="s">
        <v>331</v>
      </c>
      <c r="R125" s="7" t="s">
        <v>11</v>
      </c>
      <c r="S125" s="7" t="s">
        <v>331</v>
      </c>
      <c r="T125" s="201"/>
      <c r="U125" s="8" t="s">
        <v>2059</v>
      </c>
    </row>
    <row r="126" spans="1:21" ht="30" customHeight="1" thickBot="1" x14ac:dyDescent="0.3">
      <c r="A126" s="326"/>
      <c r="B126" s="251"/>
      <c r="C126" s="185" t="s">
        <v>1063</v>
      </c>
      <c r="D126" s="6" t="s">
        <v>1163</v>
      </c>
      <c r="E126" s="7" t="s">
        <v>311</v>
      </c>
      <c r="F126" s="7" t="s">
        <v>735</v>
      </c>
      <c r="G126" s="7" t="s">
        <v>1165</v>
      </c>
      <c r="H126" s="7" t="s">
        <v>11</v>
      </c>
      <c r="I126" s="7" t="s">
        <v>331</v>
      </c>
      <c r="J126" s="121" t="str">
        <f>PROPER("VICERRECTORIA DE EXTENSION")</f>
        <v>Vicerrectoria De Extension</v>
      </c>
      <c r="K126" s="121" t="str">
        <f>PROPER("VICERRECTORIA DE EXTENSION")</f>
        <v>Vicerrectoria De Extension</v>
      </c>
      <c r="L126" s="113" t="s">
        <v>1948</v>
      </c>
      <c r="M126" s="162" t="s">
        <v>1948</v>
      </c>
      <c r="N126" s="121" t="str">
        <f>PROPER("VICERRECTORIA DE EXTENSION")</f>
        <v>Vicerrectoria De Extension</v>
      </c>
      <c r="O126" s="122" t="s">
        <v>1964</v>
      </c>
      <c r="P126" s="7" t="s">
        <v>331</v>
      </c>
      <c r="Q126" s="7" t="s">
        <v>331</v>
      </c>
      <c r="R126" s="7" t="s">
        <v>11</v>
      </c>
      <c r="S126" s="7" t="s">
        <v>331</v>
      </c>
      <c r="T126" s="201"/>
      <c r="U126" s="8" t="s">
        <v>2059</v>
      </c>
    </row>
    <row r="127" spans="1:21" ht="42.75" x14ac:dyDescent="0.25">
      <c r="A127" s="326"/>
      <c r="B127" s="278" t="s">
        <v>47</v>
      </c>
      <c r="C127" s="185" t="s">
        <v>655</v>
      </c>
      <c r="D127" s="6" t="s">
        <v>1064</v>
      </c>
      <c r="E127" s="7" t="s">
        <v>311</v>
      </c>
      <c r="F127" s="7" t="s">
        <v>735</v>
      </c>
      <c r="G127" s="121" t="s">
        <v>1680</v>
      </c>
      <c r="H127" s="7" t="s">
        <v>11</v>
      </c>
      <c r="I127" s="7" t="s">
        <v>331</v>
      </c>
      <c r="J127" s="121" t="str">
        <f t="shared" ref="J127:K131" si="22">PROPER("INSTITUTO INTERDISCIPLINARIO DE LA CIENCIA")</f>
        <v>Instituto Interdisciplinario De La Ciencia</v>
      </c>
      <c r="K127" s="121" t="str">
        <f t="shared" si="22"/>
        <v>Instituto Interdisciplinario De La Ciencia</v>
      </c>
      <c r="L127" s="113" t="s">
        <v>1948</v>
      </c>
      <c r="M127" s="162" t="s">
        <v>1948</v>
      </c>
      <c r="N127" s="121" t="str">
        <f>PROPER("INSTITUTO INTERDISCIPLINARIO DE LA CIENCIA")</f>
        <v>Instituto Interdisciplinario De La Ciencia</v>
      </c>
      <c r="O127" s="121" t="s">
        <v>331</v>
      </c>
      <c r="P127" s="7" t="s">
        <v>331</v>
      </c>
      <c r="Q127" s="7" t="s">
        <v>331</v>
      </c>
      <c r="R127" s="7" t="s">
        <v>11</v>
      </c>
      <c r="S127" s="7" t="s">
        <v>331</v>
      </c>
      <c r="T127" s="201"/>
      <c r="U127" s="8" t="s">
        <v>2058</v>
      </c>
    </row>
    <row r="128" spans="1:21" ht="42.75" x14ac:dyDescent="0.25">
      <c r="A128" s="326"/>
      <c r="B128" s="330"/>
      <c r="C128" s="185" t="s">
        <v>450</v>
      </c>
      <c r="D128" s="6" t="s">
        <v>1065</v>
      </c>
      <c r="E128" s="7" t="s">
        <v>311</v>
      </c>
      <c r="F128" s="7" t="s">
        <v>312</v>
      </c>
      <c r="G128" s="7" t="s">
        <v>315</v>
      </c>
      <c r="H128" s="7" t="s">
        <v>11</v>
      </c>
      <c r="I128" s="7" t="s">
        <v>331</v>
      </c>
      <c r="J128" s="121" t="str">
        <f t="shared" si="22"/>
        <v>Instituto Interdisciplinario De La Ciencia</v>
      </c>
      <c r="K128" s="121" t="str">
        <f t="shared" si="22"/>
        <v>Instituto Interdisciplinario De La Ciencia</v>
      </c>
      <c r="L128" s="7" t="s">
        <v>1948</v>
      </c>
      <c r="M128" s="7" t="s">
        <v>331</v>
      </c>
      <c r="N128" s="121" t="str">
        <f>PROPER("INSTITUTO INTERDISCIPLINARIO DE LA CIENCIA")</f>
        <v>Instituto Interdisciplinario De La Ciencia</v>
      </c>
      <c r="O128" s="121" t="s">
        <v>1964</v>
      </c>
      <c r="P128" s="7" t="s">
        <v>331</v>
      </c>
      <c r="Q128" s="7" t="s">
        <v>331</v>
      </c>
      <c r="R128" s="7" t="s">
        <v>11</v>
      </c>
      <c r="S128" s="7" t="s">
        <v>331</v>
      </c>
      <c r="T128" s="201"/>
      <c r="U128" s="8" t="s">
        <v>2059</v>
      </c>
    </row>
    <row r="129" spans="1:21" ht="56.25" customHeight="1" x14ac:dyDescent="0.25">
      <c r="A129" s="326"/>
      <c r="B129" s="330"/>
      <c r="C129" s="185" t="s">
        <v>657</v>
      </c>
      <c r="D129" s="6" t="s">
        <v>1066</v>
      </c>
      <c r="E129" s="7" t="s">
        <v>311</v>
      </c>
      <c r="F129" s="7" t="s">
        <v>735</v>
      </c>
      <c r="G129" s="121" t="s">
        <v>1680</v>
      </c>
      <c r="H129" s="7" t="s">
        <v>11</v>
      </c>
      <c r="I129" s="7" t="s">
        <v>331</v>
      </c>
      <c r="J129" s="121" t="str">
        <f t="shared" si="22"/>
        <v>Instituto Interdisciplinario De La Ciencia</v>
      </c>
      <c r="K129" s="121" t="str">
        <f t="shared" si="22"/>
        <v>Instituto Interdisciplinario De La Ciencia</v>
      </c>
      <c r="L129" s="7" t="s">
        <v>1948</v>
      </c>
      <c r="M129" s="7" t="s">
        <v>331</v>
      </c>
      <c r="N129" s="121" t="str">
        <f>PROPER("INSTITUTO INTERDISCIPLINARIO DE LA CIENCIA")</f>
        <v>Instituto Interdisciplinario De La Ciencia</v>
      </c>
      <c r="O129" s="121" t="s">
        <v>331</v>
      </c>
      <c r="P129" s="7" t="s">
        <v>331</v>
      </c>
      <c r="Q129" s="7" t="s">
        <v>331</v>
      </c>
      <c r="R129" s="7" t="s">
        <v>11</v>
      </c>
      <c r="S129" s="7" t="s">
        <v>331</v>
      </c>
      <c r="T129" s="201"/>
      <c r="U129" s="8" t="s">
        <v>2059</v>
      </c>
    </row>
    <row r="130" spans="1:21" ht="42.75" x14ac:dyDescent="0.25">
      <c r="A130" s="326"/>
      <c r="B130" s="330"/>
      <c r="C130" s="185" t="s">
        <v>658</v>
      </c>
      <c r="D130" s="6" t="s">
        <v>1067</v>
      </c>
      <c r="E130" s="7" t="s">
        <v>311</v>
      </c>
      <c r="F130" s="7" t="s">
        <v>735</v>
      </c>
      <c r="G130" s="121" t="s">
        <v>1680</v>
      </c>
      <c r="H130" s="7" t="s">
        <v>11</v>
      </c>
      <c r="I130" s="7" t="s">
        <v>331</v>
      </c>
      <c r="J130" s="121" t="str">
        <f t="shared" si="22"/>
        <v>Instituto Interdisciplinario De La Ciencia</v>
      </c>
      <c r="K130" s="121" t="str">
        <f t="shared" si="22"/>
        <v>Instituto Interdisciplinario De La Ciencia</v>
      </c>
      <c r="L130" s="7" t="s">
        <v>1948</v>
      </c>
      <c r="M130" s="7" t="s">
        <v>1948</v>
      </c>
      <c r="N130" s="121" t="str">
        <f>PROPER("INSTITUTO INTERDISCIPLINARIO DE LA CIENCIA")</f>
        <v>Instituto Interdisciplinario De La Ciencia</v>
      </c>
      <c r="O130" s="121" t="s">
        <v>331</v>
      </c>
      <c r="P130" s="7" t="s">
        <v>331</v>
      </c>
      <c r="Q130" s="7" t="s">
        <v>331</v>
      </c>
      <c r="R130" s="7" t="s">
        <v>11</v>
      </c>
      <c r="S130" s="7" t="s">
        <v>331</v>
      </c>
      <c r="T130" s="201"/>
      <c r="U130" s="8" t="s">
        <v>2059</v>
      </c>
    </row>
    <row r="131" spans="1:21" ht="43.5" thickBot="1" x14ac:dyDescent="0.3">
      <c r="A131" s="326"/>
      <c r="B131" s="279"/>
      <c r="C131" s="185" t="s">
        <v>1063</v>
      </c>
      <c r="D131" s="6" t="s">
        <v>1068</v>
      </c>
      <c r="E131" s="7" t="s">
        <v>311</v>
      </c>
      <c r="F131" s="7" t="s">
        <v>735</v>
      </c>
      <c r="G131" s="121" t="s">
        <v>1680</v>
      </c>
      <c r="H131" s="7" t="s">
        <v>11</v>
      </c>
      <c r="I131" s="7" t="s">
        <v>331</v>
      </c>
      <c r="J131" s="121" t="str">
        <f t="shared" si="22"/>
        <v>Instituto Interdisciplinario De La Ciencia</v>
      </c>
      <c r="K131" s="121" t="str">
        <f t="shared" si="22"/>
        <v>Instituto Interdisciplinario De La Ciencia</v>
      </c>
      <c r="L131" s="7" t="s">
        <v>1948</v>
      </c>
      <c r="M131" s="7" t="s">
        <v>331</v>
      </c>
      <c r="N131" s="121" t="str">
        <f>PROPER("INSTITUTO INTERDISCIPLINARIO DE LA CIENCIA")</f>
        <v>Instituto Interdisciplinario De La Ciencia</v>
      </c>
      <c r="O131" s="121" t="s">
        <v>331</v>
      </c>
      <c r="P131" s="7" t="s">
        <v>331</v>
      </c>
      <c r="Q131" s="7" t="s">
        <v>331</v>
      </c>
      <c r="R131" s="7" t="s">
        <v>11</v>
      </c>
      <c r="S131" s="7" t="s">
        <v>331</v>
      </c>
      <c r="T131" s="201"/>
      <c r="U131" s="8" t="s">
        <v>2059</v>
      </c>
    </row>
    <row r="132" spans="1:21" ht="42.75" x14ac:dyDescent="0.25">
      <c r="A132" s="326"/>
      <c r="B132" s="249" t="s">
        <v>48</v>
      </c>
      <c r="C132" s="3" t="s">
        <v>449</v>
      </c>
      <c r="D132" s="6" t="s">
        <v>459</v>
      </c>
      <c r="E132" s="7" t="s">
        <v>311</v>
      </c>
      <c r="F132" s="7" t="s">
        <v>312</v>
      </c>
      <c r="G132" s="121" t="s">
        <v>327</v>
      </c>
      <c r="H132" s="121" t="s">
        <v>11</v>
      </c>
      <c r="I132" s="7" t="s">
        <v>331</v>
      </c>
      <c r="J132" s="121" t="str">
        <f>PROPER("TESORERIA")</f>
        <v>Tesoreria</v>
      </c>
      <c r="K132" s="121" t="str">
        <f>PROPER("PROFESIONAL ESPECIALIZADO AREA DE TESORERIA")</f>
        <v>Profesional Especializado Area De Tesoreria</v>
      </c>
      <c r="L132" s="7" t="s">
        <v>1948</v>
      </c>
      <c r="M132" s="7" t="s">
        <v>1948</v>
      </c>
      <c r="N132" s="121" t="str">
        <f>PROPER("PROFESIONAL ESPECIALIZADO AREA DE TESORERIA")</f>
        <v>Profesional Especializado Area De Tesoreria</v>
      </c>
      <c r="O132" s="121" t="s">
        <v>1660</v>
      </c>
      <c r="P132" s="7" t="s">
        <v>331</v>
      </c>
      <c r="Q132" s="7" t="s">
        <v>331</v>
      </c>
      <c r="R132" s="7" t="s">
        <v>11</v>
      </c>
      <c r="S132" s="7" t="s">
        <v>331</v>
      </c>
      <c r="T132" s="201"/>
      <c r="U132" s="8" t="s">
        <v>2059</v>
      </c>
    </row>
    <row r="133" spans="1:21" ht="42.75" x14ac:dyDescent="0.25">
      <c r="A133" s="326"/>
      <c r="B133" s="250"/>
      <c r="C133" s="3" t="s">
        <v>450</v>
      </c>
      <c r="D133" s="6" t="s">
        <v>525</v>
      </c>
      <c r="E133" s="7" t="s">
        <v>311</v>
      </c>
      <c r="F133" s="7" t="s">
        <v>312</v>
      </c>
      <c r="G133" s="7" t="s">
        <v>327</v>
      </c>
      <c r="H133" s="7" t="s">
        <v>11</v>
      </c>
      <c r="I133" s="7" t="s">
        <v>331</v>
      </c>
      <c r="J133" s="121" t="str">
        <f>PROPER("TESORERIA")</f>
        <v>Tesoreria</v>
      </c>
      <c r="K133" s="121" t="str">
        <f>PROPER("PROFESIONAL ESPECIALIZADO AREA DE TESORERIA")</f>
        <v>Profesional Especializado Area De Tesoreria</v>
      </c>
      <c r="L133" s="7" t="s">
        <v>1948</v>
      </c>
      <c r="M133" s="7" t="s">
        <v>1948</v>
      </c>
      <c r="N133" s="121" t="str">
        <f>PROPER("PROFESIONAL ESPECIALIZADO AREA DE TESORERIA")</f>
        <v>Profesional Especializado Area De Tesoreria</v>
      </c>
      <c r="O133" s="121" t="s">
        <v>1660</v>
      </c>
      <c r="P133" s="7" t="s">
        <v>331</v>
      </c>
      <c r="Q133" s="7" t="s">
        <v>331</v>
      </c>
      <c r="R133" s="7" t="s">
        <v>11</v>
      </c>
      <c r="S133" s="7" t="s">
        <v>331</v>
      </c>
      <c r="T133" s="203"/>
      <c r="U133" s="8" t="s">
        <v>2059</v>
      </c>
    </row>
    <row r="134" spans="1:21" ht="43.5" thickBot="1" x14ac:dyDescent="0.3">
      <c r="A134" s="326"/>
      <c r="B134" s="251"/>
      <c r="C134" s="185" t="s">
        <v>524</v>
      </c>
      <c r="D134" s="6" t="s">
        <v>526</v>
      </c>
      <c r="E134" s="7" t="s">
        <v>311</v>
      </c>
      <c r="F134" s="7" t="s">
        <v>312</v>
      </c>
      <c r="G134" s="7" t="s">
        <v>1025</v>
      </c>
      <c r="H134" s="7" t="s">
        <v>11</v>
      </c>
      <c r="I134" s="7" t="s">
        <v>331</v>
      </c>
      <c r="J134" s="121" t="str">
        <f>PROPER("TESORERIA")</f>
        <v>Tesoreria</v>
      </c>
      <c r="K134" s="121" t="str">
        <f>PROPER("PROFESIONAL ESPECIALIZADO AREA DE TESORERIA")</f>
        <v>Profesional Especializado Area De Tesoreria</v>
      </c>
      <c r="L134" s="7" t="s">
        <v>1948</v>
      </c>
      <c r="M134" s="7" t="s">
        <v>1948</v>
      </c>
      <c r="N134" s="121" t="str">
        <f>PROPER("PROFESIONAL ESPECIALIZADO AREA DE TESORERIA")</f>
        <v>Profesional Especializado Area De Tesoreria</v>
      </c>
      <c r="O134" s="121" t="s">
        <v>1660</v>
      </c>
      <c r="P134" s="7" t="s">
        <v>331</v>
      </c>
      <c r="Q134" s="7" t="s">
        <v>331</v>
      </c>
      <c r="R134" s="7" t="s">
        <v>11</v>
      </c>
      <c r="S134" s="7" t="s">
        <v>331</v>
      </c>
      <c r="T134" s="203"/>
      <c r="U134" s="8" t="s">
        <v>2059</v>
      </c>
    </row>
    <row r="135" spans="1:21" ht="47.25" customHeight="1" x14ac:dyDescent="0.25">
      <c r="A135" s="326"/>
      <c r="B135" s="259" t="s">
        <v>49</v>
      </c>
      <c r="C135" s="7" t="s">
        <v>655</v>
      </c>
      <c r="D135" s="6" t="s">
        <v>1168</v>
      </c>
      <c r="E135" s="7" t="s">
        <v>311</v>
      </c>
      <c r="F135" s="121" t="s">
        <v>735</v>
      </c>
      <c r="G135" s="121" t="s">
        <v>1165</v>
      </c>
      <c r="H135" s="121" t="s">
        <v>11</v>
      </c>
      <c r="I135" s="121" t="s">
        <v>331</v>
      </c>
      <c r="J135" s="121" t="s">
        <v>1645</v>
      </c>
      <c r="K135" s="121" t="s">
        <v>1646</v>
      </c>
      <c r="L135" s="121" t="s">
        <v>1661</v>
      </c>
      <c r="M135" s="121" t="s">
        <v>331</v>
      </c>
      <c r="N135" s="121" t="s">
        <v>1646</v>
      </c>
      <c r="O135" s="121" t="s">
        <v>1662</v>
      </c>
      <c r="P135" s="121" t="s">
        <v>331</v>
      </c>
      <c r="Q135" s="121" t="s">
        <v>331</v>
      </c>
      <c r="R135" s="121" t="s">
        <v>11</v>
      </c>
      <c r="S135" s="121" t="s">
        <v>331</v>
      </c>
      <c r="T135" s="205"/>
      <c r="U135" s="8" t="s">
        <v>2059</v>
      </c>
    </row>
    <row r="136" spans="1:21" ht="57" x14ac:dyDescent="0.25">
      <c r="A136" s="326"/>
      <c r="B136" s="260"/>
      <c r="C136" s="7" t="s">
        <v>450</v>
      </c>
      <c r="D136" s="6" t="s">
        <v>1169</v>
      </c>
      <c r="E136" s="7" t="s">
        <v>311</v>
      </c>
      <c r="F136" s="7" t="s">
        <v>312</v>
      </c>
      <c r="G136" s="121" t="s">
        <v>724</v>
      </c>
      <c r="H136" s="121" t="s">
        <v>11</v>
      </c>
      <c r="I136" s="121" t="s">
        <v>331</v>
      </c>
      <c r="J136" s="121" t="s">
        <v>1645</v>
      </c>
      <c r="K136" s="121" t="s">
        <v>1649</v>
      </c>
      <c r="L136" s="121" t="s">
        <v>1661</v>
      </c>
      <c r="M136" s="121" t="s">
        <v>331</v>
      </c>
      <c r="N136" s="121" t="s">
        <v>1646</v>
      </c>
      <c r="O136" s="121" t="s">
        <v>1662</v>
      </c>
      <c r="P136" s="121" t="s">
        <v>331</v>
      </c>
      <c r="Q136" s="121" t="s">
        <v>331</v>
      </c>
      <c r="R136" s="121" t="s">
        <v>11</v>
      </c>
      <c r="S136" s="121" t="s">
        <v>331</v>
      </c>
      <c r="T136" s="205"/>
      <c r="U136" s="8" t="s">
        <v>2059</v>
      </c>
    </row>
    <row r="137" spans="1:21" ht="30.75" customHeight="1" x14ac:dyDescent="0.25">
      <c r="A137" s="326"/>
      <c r="B137" s="260"/>
      <c r="C137" s="7" t="s">
        <v>657</v>
      </c>
      <c r="D137" s="6" t="s">
        <v>1170</v>
      </c>
      <c r="E137" s="7" t="s">
        <v>311</v>
      </c>
      <c r="F137" s="121" t="s">
        <v>735</v>
      </c>
      <c r="G137" s="121" t="s">
        <v>1173</v>
      </c>
      <c r="H137" s="121" t="s">
        <v>11</v>
      </c>
      <c r="I137" s="121" t="s">
        <v>331</v>
      </c>
      <c r="J137" s="121" t="s">
        <v>1645</v>
      </c>
      <c r="K137" s="121" t="s">
        <v>1651</v>
      </c>
      <c r="L137" s="121" t="s">
        <v>1661</v>
      </c>
      <c r="M137" s="121" t="s">
        <v>331</v>
      </c>
      <c r="N137" s="121" t="s">
        <v>1663</v>
      </c>
      <c r="O137" s="7" t="s">
        <v>331</v>
      </c>
      <c r="P137" s="121" t="s">
        <v>331</v>
      </c>
      <c r="Q137" s="121" t="s">
        <v>331</v>
      </c>
      <c r="R137" s="121" t="s">
        <v>11</v>
      </c>
      <c r="S137" s="121" t="s">
        <v>331</v>
      </c>
      <c r="T137" s="205"/>
      <c r="U137" s="8" t="s">
        <v>2059</v>
      </c>
    </row>
    <row r="138" spans="1:21" ht="85.5" x14ac:dyDescent="0.25">
      <c r="A138" s="326"/>
      <c r="B138" s="260"/>
      <c r="C138" s="7" t="s">
        <v>658</v>
      </c>
      <c r="D138" s="6" t="s">
        <v>1171</v>
      </c>
      <c r="E138" s="7" t="s">
        <v>311</v>
      </c>
      <c r="F138" s="7" t="s">
        <v>312</v>
      </c>
      <c r="G138" s="121" t="s">
        <v>315</v>
      </c>
      <c r="H138" s="121" t="s">
        <v>11</v>
      </c>
      <c r="I138" s="121" t="s">
        <v>331</v>
      </c>
      <c r="J138" s="121" t="s">
        <v>1645</v>
      </c>
      <c r="K138" s="121" t="s">
        <v>1652</v>
      </c>
      <c r="L138" s="7" t="s">
        <v>1948</v>
      </c>
      <c r="M138" s="121" t="s">
        <v>331</v>
      </c>
      <c r="N138" s="121" t="s">
        <v>1653</v>
      </c>
      <c r="O138" s="121" t="s">
        <v>1654</v>
      </c>
      <c r="P138" s="121" t="s">
        <v>331</v>
      </c>
      <c r="Q138" s="121" t="s">
        <v>331</v>
      </c>
      <c r="R138" s="121" t="s">
        <v>11</v>
      </c>
      <c r="S138" s="121" t="s">
        <v>331</v>
      </c>
      <c r="T138" s="205"/>
      <c r="U138" s="8" t="s">
        <v>2059</v>
      </c>
    </row>
    <row r="139" spans="1:21" ht="54" customHeight="1" x14ac:dyDescent="0.25">
      <c r="A139" s="326"/>
      <c r="B139" s="260"/>
      <c r="C139" s="187" t="s">
        <v>1063</v>
      </c>
      <c r="D139" s="52" t="s">
        <v>1172</v>
      </c>
      <c r="E139" s="7" t="s">
        <v>311</v>
      </c>
      <c r="F139" s="7" t="s">
        <v>312</v>
      </c>
      <c r="G139" s="113" t="s">
        <v>315</v>
      </c>
      <c r="H139" s="113" t="s">
        <v>11</v>
      </c>
      <c r="I139" s="113" t="s">
        <v>331</v>
      </c>
      <c r="J139" s="121" t="s">
        <v>1645</v>
      </c>
      <c r="K139" s="121" t="s">
        <v>1655</v>
      </c>
      <c r="L139" s="7" t="s">
        <v>1948</v>
      </c>
      <c r="M139" s="113" t="s">
        <v>331</v>
      </c>
      <c r="N139" s="121" t="s">
        <v>1663</v>
      </c>
      <c r="O139" s="121" t="s">
        <v>1654</v>
      </c>
      <c r="P139" s="113" t="s">
        <v>331</v>
      </c>
      <c r="Q139" s="113" t="s">
        <v>331</v>
      </c>
      <c r="R139" s="113" t="s">
        <v>11</v>
      </c>
      <c r="S139" s="113" t="s">
        <v>331</v>
      </c>
      <c r="T139" s="59"/>
      <c r="U139" s="8" t="s">
        <v>2058</v>
      </c>
    </row>
    <row r="140" spans="1:21" ht="57.75" thickBot="1" x14ac:dyDescent="0.3">
      <c r="A140" s="326"/>
      <c r="B140" s="261"/>
      <c r="C140" s="7" t="s">
        <v>331</v>
      </c>
      <c r="D140" s="6" t="s">
        <v>1664</v>
      </c>
      <c r="E140" s="7" t="s">
        <v>311</v>
      </c>
      <c r="F140" s="121" t="s">
        <v>735</v>
      </c>
      <c r="G140" s="121" t="s">
        <v>1165</v>
      </c>
      <c r="H140" s="7" t="s">
        <v>316</v>
      </c>
      <c r="I140" s="7" t="s">
        <v>316</v>
      </c>
      <c r="J140" s="121" t="str">
        <f>PROPER("BIENESTAR INSTITUCIONAL - PORTAL UNIVERSIDAD DEL QUINDIO")</f>
        <v>Bienestar Institucional - Portal Universidad Del Quindio</v>
      </c>
      <c r="K140" s="121" t="str">
        <f>PROPER("BIENESTAR INSTITUCIONAL")</f>
        <v>Bienestar Institucional</v>
      </c>
      <c r="L140" s="7" t="s">
        <v>334</v>
      </c>
      <c r="M140" s="7" t="s">
        <v>331</v>
      </c>
      <c r="N140" s="121" t="str">
        <f>PROPER("BIENESTAR INSTITUCIONAL")</f>
        <v>Bienestar Institucional</v>
      </c>
      <c r="O140" s="121" t="s">
        <v>1940</v>
      </c>
      <c r="P140" s="7" t="s">
        <v>331</v>
      </c>
      <c r="Q140" s="7" t="s">
        <v>331</v>
      </c>
      <c r="R140" s="7" t="s">
        <v>11</v>
      </c>
      <c r="S140" s="7" t="s">
        <v>331</v>
      </c>
      <c r="T140" s="53"/>
      <c r="U140" s="8" t="s">
        <v>2059</v>
      </c>
    </row>
    <row r="141" spans="1:21" ht="99.75" x14ac:dyDescent="0.25">
      <c r="A141" s="326"/>
      <c r="B141" s="328" t="s">
        <v>50</v>
      </c>
      <c r="C141" s="3" t="s">
        <v>449</v>
      </c>
      <c r="D141" s="6" t="s">
        <v>1780</v>
      </c>
      <c r="E141" s="7" t="s">
        <v>311</v>
      </c>
      <c r="F141" s="7" t="s">
        <v>312</v>
      </c>
      <c r="G141" s="121" t="s">
        <v>1781</v>
      </c>
      <c r="H141" s="121" t="s">
        <v>11</v>
      </c>
      <c r="I141" s="7" t="s">
        <v>331</v>
      </c>
      <c r="J141" s="121" t="s">
        <v>453</v>
      </c>
      <c r="K141" s="121" t="s">
        <v>453</v>
      </c>
      <c r="L141" s="7" t="s">
        <v>1948</v>
      </c>
      <c r="M141" s="7" t="s">
        <v>1948</v>
      </c>
      <c r="N141" s="121" t="s">
        <v>453</v>
      </c>
      <c r="O141" s="121" t="s">
        <v>1640</v>
      </c>
      <c r="P141" s="7" t="s">
        <v>331</v>
      </c>
      <c r="Q141" s="7" t="s">
        <v>331</v>
      </c>
      <c r="R141" s="7" t="s">
        <v>11</v>
      </c>
      <c r="S141" s="7" t="s">
        <v>331</v>
      </c>
      <c r="T141" s="36"/>
      <c r="U141" s="8" t="s">
        <v>2059</v>
      </c>
    </row>
    <row r="142" spans="1:21" ht="99.75" x14ac:dyDescent="0.25">
      <c r="A142" s="326"/>
      <c r="B142" s="329"/>
      <c r="C142" s="3" t="s">
        <v>450</v>
      </c>
      <c r="D142" s="6" t="s">
        <v>466</v>
      </c>
      <c r="E142" s="7" t="s">
        <v>311</v>
      </c>
      <c r="F142" s="7" t="s">
        <v>312</v>
      </c>
      <c r="G142" s="7" t="s">
        <v>327</v>
      </c>
      <c r="H142" s="7" t="s">
        <v>11</v>
      </c>
      <c r="I142" s="7" t="s">
        <v>331</v>
      </c>
      <c r="J142" s="121" t="s">
        <v>453</v>
      </c>
      <c r="K142" s="121" t="s">
        <v>453</v>
      </c>
      <c r="L142" s="7" t="s">
        <v>1948</v>
      </c>
      <c r="M142" s="7" t="s">
        <v>1948</v>
      </c>
      <c r="N142" s="121" t="s">
        <v>453</v>
      </c>
      <c r="O142" s="121" t="s">
        <v>1640</v>
      </c>
      <c r="P142" s="7" t="s">
        <v>331</v>
      </c>
      <c r="Q142" s="7" t="s">
        <v>331</v>
      </c>
      <c r="R142" s="7" t="s">
        <v>11</v>
      </c>
      <c r="S142" s="7" t="s">
        <v>331</v>
      </c>
      <c r="T142" s="36"/>
      <c r="U142" s="8" t="s">
        <v>2059</v>
      </c>
    </row>
    <row r="143" spans="1:21" ht="100.5" thickBot="1" x14ac:dyDescent="0.3">
      <c r="A143" s="326"/>
      <c r="B143" s="329"/>
      <c r="C143" s="7" t="s">
        <v>465</v>
      </c>
      <c r="D143" s="6" t="s">
        <v>467</v>
      </c>
      <c r="E143" s="7" t="s">
        <v>311</v>
      </c>
      <c r="F143" s="121" t="s">
        <v>735</v>
      </c>
      <c r="G143" s="121" t="s">
        <v>1782</v>
      </c>
      <c r="H143" s="7" t="s">
        <v>11</v>
      </c>
      <c r="I143" s="7" t="s">
        <v>331</v>
      </c>
      <c r="J143" s="121" t="s">
        <v>453</v>
      </c>
      <c r="K143" s="121" t="s">
        <v>453</v>
      </c>
      <c r="L143" s="7" t="s">
        <v>1948</v>
      </c>
      <c r="M143" s="7" t="s">
        <v>1948</v>
      </c>
      <c r="N143" s="121" t="s">
        <v>453</v>
      </c>
      <c r="O143" s="121" t="s">
        <v>1640</v>
      </c>
      <c r="P143" s="7" t="s">
        <v>331</v>
      </c>
      <c r="Q143" s="7" t="s">
        <v>331</v>
      </c>
      <c r="R143" s="7" t="s">
        <v>11</v>
      </c>
      <c r="S143" s="7" t="s">
        <v>331</v>
      </c>
      <c r="T143" s="36"/>
      <c r="U143" s="8" t="s">
        <v>2059</v>
      </c>
    </row>
    <row r="144" spans="1:21" ht="71.25" x14ac:dyDescent="0.25">
      <c r="A144" s="326"/>
      <c r="B144" s="249" t="s">
        <v>51</v>
      </c>
      <c r="C144" s="3" t="s">
        <v>449</v>
      </c>
      <c r="D144" s="6" t="s">
        <v>1104</v>
      </c>
      <c r="E144" s="7" t="s">
        <v>311</v>
      </c>
      <c r="F144" s="7" t="s">
        <v>312</v>
      </c>
      <c r="G144" s="7" t="s">
        <v>1076</v>
      </c>
      <c r="H144" s="7" t="s">
        <v>11</v>
      </c>
      <c r="I144" s="7" t="s">
        <v>331</v>
      </c>
      <c r="J144" s="121" t="str">
        <f t="shared" ref="J144:K147" si="23">PROPER("PROGRAMAS ACADÉMICOS UNIVERSIDAD DEL QUINDIO")</f>
        <v>Programas Académicos Universidad Del Quindio</v>
      </c>
      <c r="K144" s="121" t="str">
        <f t="shared" si="23"/>
        <v>Programas Académicos Universidad Del Quindio</v>
      </c>
      <c r="L144" s="7" t="s">
        <v>1948</v>
      </c>
      <c r="M144" s="7" t="s">
        <v>331</v>
      </c>
      <c r="N144" s="121" t="str">
        <f>PROPER("PROGRAMAS ACADÉMICOS UNIVERSIDAD DEL QUINDIO")</f>
        <v>Programas Académicos Universidad Del Quindio</v>
      </c>
      <c r="O144" s="121" t="s">
        <v>1667</v>
      </c>
      <c r="P144" s="7" t="s">
        <v>331</v>
      </c>
      <c r="Q144" s="7" t="s">
        <v>331</v>
      </c>
      <c r="R144" s="7" t="s">
        <v>11</v>
      </c>
      <c r="S144" s="7" t="s">
        <v>331</v>
      </c>
      <c r="T144" s="36"/>
      <c r="U144" s="8" t="s">
        <v>2059</v>
      </c>
    </row>
    <row r="145" spans="1:21" ht="71.25" x14ac:dyDescent="0.25">
      <c r="A145" s="326"/>
      <c r="B145" s="250"/>
      <c r="C145" s="3" t="s">
        <v>656</v>
      </c>
      <c r="D145" s="6" t="s">
        <v>1105</v>
      </c>
      <c r="E145" s="7" t="s">
        <v>311</v>
      </c>
      <c r="F145" s="7" t="s">
        <v>735</v>
      </c>
      <c r="G145" s="7" t="s">
        <v>1108</v>
      </c>
      <c r="H145" s="7" t="s">
        <v>11</v>
      </c>
      <c r="I145" s="7" t="s">
        <v>331</v>
      </c>
      <c r="J145" s="121" t="str">
        <f t="shared" si="23"/>
        <v>Programas Académicos Universidad Del Quindio</v>
      </c>
      <c r="K145" s="121" t="str">
        <f t="shared" si="23"/>
        <v>Programas Académicos Universidad Del Quindio</v>
      </c>
      <c r="L145" s="7" t="s">
        <v>1948</v>
      </c>
      <c r="M145" s="7" t="s">
        <v>331</v>
      </c>
      <c r="N145" s="121" t="str">
        <f>PROPER("PROGRAMAS ACADÉMICOS UNIVERSIDAD DEL QUINDIO")</f>
        <v>Programas Académicos Universidad Del Quindio</v>
      </c>
      <c r="O145" s="121" t="s">
        <v>1667</v>
      </c>
      <c r="P145" s="7" t="s">
        <v>331</v>
      </c>
      <c r="Q145" s="7" t="s">
        <v>331</v>
      </c>
      <c r="R145" s="7" t="s">
        <v>11</v>
      </c>
      <c r="S145" s="7" t="s">
        <v>331</v>
      </c>
      <c r="T145" s="36"/>
      <c r="U145" s="8" t="s">
        <v>2059</v>
      </c>
    </row>
    <row r="146" spans="1:21" ht="54" customHeight="1" x14ac:dyDescent="0.25">
      <c r="A146" s="326"/>
      <c r="B146" s="250"/>
      <c r="C146" s="3" t="s">
        <v>657</v>
      </c>
      <c r="D146" s="6" t="s">
        <v>1106</v>
      </c>
      <c r="E146" s="7" t="s">
        <v>311</v>
      </c>
      <c r="F146" s="7" t="s">
        <v>312</v>
      </c>
      <c r="G146" s="7" t="s">
        <v>315</v>
      </c>
      <c r="H146" s="7" t="s">
        <v>11</v>
      </c>
      <c r="I146" s="7" t="s">
        <v>331</v>
      </c>
      <c r="J146" s="121" t="str">
        <f t="shared" si="23"/>
        <v>Programas Académicos Universidad Del Quindio</v>
      </c>
      <c r="K146" s="121" t="str">
        <f t="shared" si="23"/>
        <v>Programas Académicos Universidad Del Quindio</v>
      </c>
      <c r="L146" s="7" t="s">
        <v>1948</v>
      </c>
      <c r="M146" s="7" t="s">
        <v>331</v>
      </c>
      <c r="N146" s="121" t="str">
        <f>PROPER("PROGRAMAS ACADÉMICOS UNIVERSIDAD DEL QUINDIO")</f>
        <v>Programas Académicos Universidad Del Quindio</v>
      </c>
      <c r="O146" s="121" t="s">
        <v>1667</v>
      </c>
      <c r="P146" s="7" t="s">
        <v>331</v>
      </c>
      <c r="Q146" s="7" t="s">
        <v>331</v>
      </c>
      <c r="R146" s="7" t="s">
        <v>11</v>
      </c>
      <c r="S146" s="7" t="s">
        <v>331</v>
      </c>
      <c r="T146" s="36"/>
      <c r="U146" s="8" t="s">
        <v>2059</v>
      </c>
    </row>
    <row r="147" spans="1:21" ht="72" thickBot="1" x14ac:dyDescent="0.3">
      <c r="A147" s="326"/>
      <c r="B147" s="251"/>
      <c r="C147" s="3" t="s">
        <v>658</v>
      </c>
      <c r="D147" s="52" t="s">
        <v>1107</v>
      </c>
      <c r="E147" s="7" t="s">
        <v>311</v>
      </c>
      <c r="F147" s="7" t="s">
        <v>735</v>
      </c>
      <c r="G147" s="7" t="s">
        <v>1109</v>
      </c>
      <c r="H147" s="7" t="s">
        <v>11</v>
      </c>
      <c r="I147" s="7" t="s">
        <v>331</v>
      </c>
      <c r="J147" s="121" t="str">
        <f t="shared" si="23"/>
        <v>Programas Académicos Universidad Del Quindio</v>
      </c>
      <c r="K147" s="121" t="str">
        <f t="shared" si="23"/>
        <v>Programas Académicos Universidad Del Quindio</v>
      </c>
      <c r="L147" s="7" t="s">
        <v>1948</v>
      </c>
      <c r="M147" s="7" t="s">
        <v>331</v>
      </c>
      <c r="N147" s="121" t="str">
        <f>PROPER("PROGRAMAS ACADÉMICOS UNIVERSIDAD DEL QUINDIO")</f>
        <v>Programas Académicos Universidad Del Quindio</v>
      </c>
      <c r="O147" s="121" t="s">
        <v>1667</v>
      </c>
      <c r="P147" s="7" t="s">
        <v>331</v>
      </c>
      <c r="Q147" s="7" t="s">
        <v>331</v>
      </c>
      <c r="R147" s="7" t="s">
        <v>11</v>
      </c>
      <c r="S147" s="7" t="s">
        <v>331</v>
      </c>
      <c r="T147" s="36"/>
      <c r="U147" s="8" t="s">
        <v>2059</v>
      </c>
    </row>
    <row r="148" spans="1:21" ht="71.25" x14ac:dyDescent="0.25">
      <c r="A148" s="326"/>
      <c r="B148" s="249" t="s">
        <v>52</v>
      </c>
      <c r="C148" s="3" t="s">
        <v>449</v>
      </c>
      <c r="D148" s="6" t="s">
        <v>1236</v>
      </c>
      <c r="E148" s="7" t="s">
        <v>311</v>
      </c>
      <c r="F148" s="7" t="s">
        <v>735</v>
      </c>
      <c r="G148" s="7" t="s">
        <v>816</v>
      </c>
      <c r="H148" s="7" t="s">
        <v>11</v>
      </c>
      <c r="I148" s="7" t="s">
        <v>331</v>
      </c>
      <c r="J148" s="121" t="str">
        <f>PROPER("PROGRAMAS ACADÉMICOS UNIVERSIDAD DEL QUINDIO")</f>
        <v>Programas Académicos Universidad Del Quindio</v>
      </c>
      <c r="K148" s="121" t="str">
        <f>PROPER("CONSEJOS DE FACULTAD  UNIVERSIDAD DEL QUINDIO")</f>
        <v>Consejos De Facultad  Universidad Del Quindio</v>
      </c>
      <c r="L148" s="7" t="s">
        <v>1948</v>
      </c>
      <c r="M148" s="121" t="s">
        <v>1948</v>
      </c>
      <c r="N148" s="121" t="str">
        <f>PROPER("DECANOS  DE FACULTADES  UNIVERSIDAD DEL QUINDIO")</f>
        <v>Decanos  De Facultades  Universidad Del Quindio</v>
      </c>
      <c r="O148" s="121" t="s">
        <v>1667</v>
      </c>
      <c r="P148" s="7" t="s">
        <v>331</v>
      </c>
      <c r="Q148" s="7" t="s">
        <v>331</v>
      </c>
      <c r="R148" s="7" t="s">
        <v>11</v>
      </c>
      <c r="S148" s="7" t="s">
        <v>331</v>
      </c>
      <c r="T148" s="36"/>
      <c r="U148" s="8" t="s">
        <v>2059</v>
      </c>
    </row>
    <row r="149" spans="1:21" ht="71.25" x14ac:dyDescent="0.25">
      <c r="A149" s="326"/>
      <c r="B149" s="250"/>
      <c r="C149" s="3" t="s">
        <v>656</v>
      </c>
      <c r="D149" s="58" t="s">
        <v>1230</v>
      </c>
      <c r="E149" s="7" t="s">
        <v>311</v>
      </c>
      <c r="F149" s="7" t="s">
        <v>735</v>
      </c>
      <c r="G149" s="7" t="s">
        <v>816</v>
      </c>
      <c r="H149" s="7" t="s">
        <v>11</v>
      </c>
      <c r="I149" s="7" t="s">
        <v>331</v>
      </c>
      <c r="J149" s="121" t="str">
        <f>PROPER("PROGRAMAS ACADÉMICOS UNIVERSIDAD DEL QUINDIO")</f>
        <v>Programas Académicos Universidad Del Quindio</v>
      </c>
      <c r="K149" s="121" t="str">
        <f>PROPER("CONSEJOS DE FACULTAD  UNIVERSIDAD DEL QUINDIO")</f>
        <v>Consejos De Facultad  Universidad Del Quindio</v>
      </c>
      <c r="L149" s="7" t="s">
        <v>1948</v>
      </c>
      <c r="M149" s="121" t="s">
        <v>1948</v>
      </c>
      <c r="N149" s="121" t="str">
        <f>PROPER("DECANOS  DE FACULTADES  UNIVERSIDAD DEL QUINDIO")</f>
        <v>Decanos  De Facultades  Universidad Del Quindio</v>
      </c>
      <c r="O149" s="121" t="s">
        <v>1666</v>
      </c>
      <c r="P149" s="7" t="s">
        <v>331</v>
      </c>
      <c r="Q149" s="7" t="s">
        <v>331</v>
      </c>
      <c r="R149" s="7" t="s">
        <v>11</v>
      </c>
      <c r="S149" s="7" t="s">
        <v>331</v>
      </c>
      <c r="T149" s="36"/>
      <c r="U149" s="8" t="s">
        <v>2059</v>
      </c>
    </row>
    <row r="150" spans="1:21" ht="71.25" x14ac:dyDescent="0.25">
      <c r="A150" s="326"/>
      <c r="B150" s="250"/>
      <c r="C150" s="3" t="s">
        <v>657</v>
      </c>
      <c r="D150" s="6" t="s">
        <v>1231</v>
      </c>
      <c r="E150" s="7" t="s">
        <v>311</v>
      </c>
      <c r="F150" s="7" t="s">
        <v>735</v>
      </c>
      <c r="G150" s="7" t="s">
        <v>816</v>
      </c>
      <c r="H150" s="7" t="s">
        <v>11</v>
      </c>
      <c r="I150" s="7" t="s">
        <v>331</v>
      </c>
      <c r="J150" s="121" t="str">
        <f>PROPER("PROGRAMAS ACADÉMICOS UNIVERSIDAD DEL QUINDIO")</f>
        <v>Programas Académicos Universidad Del Quindio</v>
      </c>
      <c r="K150" s="121" t="str">
        <f>PROPER("CONSEJOS DE FACULTAD  UNIVERSIDAD DEL QUINDIO")</f>
        <v>Consejos De Facultad  Universidad Del Quindio</v>
      </c>
      <c r="L150" s="7" t="s">
        <v>1948</v>
      </c>
      <c r="M150" s="7" t="s">
        <v>331</v>
      </c>
      <c r="N150" s="121" t="str">
        <f>PROPER("DECANOS  DE FACULTADES  UNIVERSIDAD DEL QUINDIO")</f>
        <v>Decanos  De Facultades  Universidad Del Quindio</v>
      </c>
      <c r="O150" s="121" t="s">
        <v>1667</v>
      </c>
      <c r="P150" s="7" t="s">
        <v>331</v>
      </c>
      <c r="Q150" s="7" t="s">
        <v>331</v>
      </c>
      <c r="R150" s="7" t="s">
        <v>11</v>
      </c>
      <c r="S150" s="7" t="s">
        <v>331</v>
      </c>
      <c r="T150" s="36"/>
      <c r="U150" s="8" t="s">
        <v>2059</v>
      </c>
    </row>
    <row r="151" spans="1:21" ht="99.75" x14ac:dyDescent="0.25">
      <c r="A151" s="326"/>
      <c r="B151" s="250"/>
      <c r="C151" s="3" t="s">
        <v>473</v>
      </c>
      <c r="D151" s="6" t="s">
        <v>1235</v>
      </c>
      <c r="E151" s="7" t="s">
        <v>311</v>
      </c>
      <c r="F151" s="7" t="s">
        <v>735</v>
      </c>
      <c r="G151" s="7" t="s">
        <v>816</v>
      </c>
      <c r="H151" s="7" t="s">
        <v>11</v>
      </c>
      <c r="I151" s="7" t="s">
        <v>331</v>
      </c>
      <c r="J151" s="121" t="str">
        <f>PROPER("PROGRAMAS ACADÉMICOS UNIVERSIDAD DEL QUINDIO")</f>
        <v>Programas Académicos Universidad Del Quindio</v>
      </c>
      <c r="K151" s="121" t="str">
        <f>PROPER("CONSEJOS DE FACULTAD  UNIVERSIDAD DEL QUINDIO")</f>
        <v>Consejos De Facultad  Universidad Del Quindio</v>
      </c>
      <c r="L151" s="7" t="s">
        <v>334</v>
      </c>
      <c r="M151" s="7" t="s">
        <v>334</v>
      </c>
      <c r="N151" s="121" t="str">
        <f>PROPER("DECANOS  DE FACULTADES  UNIVERSIDAD DEL QUINDIO")</f>
        <v>Decanos  De Facultades  Universidad Del Quindio</v>
      </c>
      <c r="O151" s="121" t="s">
        <v>1667</v>
      </c>
      <c r="P151" s="7" t="s">
        <v>331</v>
      </c>
      <c r="Q151" s="7" t="s">
        <v>331</v>
      </c>
      <c r="R151" s="7" t="s">
        <v>11</v>
      </c>
      <c r="S151" s="7" t="s">
        <v>331</v>
      </c>
      <c r="T151" s="36"/>
      <c r="U151" s="8" t="s">
        <v>2058</v>
      </c>
    </row>
    <row r="152" spans="1:21" ht="72" thickBot="1" x14ac:dyDescent="0.3">
      <c r="A152" s="326"/>
      <c r="B152" s="251"/>
      <c r="C152" s="3" t="s">
        <v>658</v>
      </c>
      <c r="D152" s="6" t="s">
        <v>1237</v>
      </c>
      <c r="E152" s="7" t="s">
        <v>311</v>
      </c>
      <c r="F152" s="7" t="s">
        <v>735</v>
      </c>
      <c r="G152" s="7" t="s">
        <v>816</v>
      </c>
      <c r="H152" s="7" t="s">
        <v>11</v>
      </c>
      <c r="I152" s="7" t="s">
        <v>331</v>
      </c>
      <c r="J152" s="121" t="str">
        <f>PROPER("PROGRAMAS ACADÉMICOS UNIVERSIDAD DEL QUINDIO")</f>
        <v>Programas Académicos Universidad Del Quindio</v>
      </c>
      <c r="K152" s="121" t="s">
        <v>1941</v>
      </c>
      <c r="L152" s="7" t="s">
        <v>1948</v>
      </c>
      <c r="M152" s="7" t="s">
        <v>331</v>
      </c>
      <c r="N152" s="121" t="str">
        <f>PROPER("DECANOS  DE FACULTADES  UNIVERSIDAD DEL QUINDIO")</f>
        <v>Decanos  De Facultades  Universidad Del Quindio</v>
      </c>
      <c r="O152" s="121" t="s">
        <v>1667</v>
      </c>
      <c r="P152" s="7" t="s">
        <v>331</v>
      </c>
      <c r="Q152" s="7" t="s">
        <v>331</v>
      </c>
      <c r="R152" s="7" t="s">
        <v>11</v>
      </c>
      <c r="S152" s="7" t="s">
        <v>331</v>
      </c>
      <c r="T152" s="36"/>
      <c r="U152" s="8" t="s">
        <v>2059</v>
      </c>
    </row>
    <row r="153" spans="1:21" ht="99.75" x14ac:dyDescent="0.25">
      <c r="A153" s="326"/>
      <c r="B153" s="296" t="s">
        <v>53</v>
      </c>
      <c r="C153" s="3" t="s">
        <v>449</v>
      </c>
      <c r="D153" s="6" t="s">
        <v>468</v>
      </c>
      <c r="E153" s="7" t="s">
        <v>311</v>
      </c>
      <c r="F153" s="7" t="s">
        <v>312</v>
      </c>
      <c r="G153" s="121" t="s">
        <v>1781</v>
      </c>
      <c r="H153" s="121" t="s">
        <v>11</v>
      </c>
      <c r="I153" s="7" t="s">
        <v>331</v>
      </c>
      <c r="J153" s="121" t="s">
        <v>453</v>
      </c>
      <c r="K153" s="121" t="s">
        <v>453</v>
      </c>
      <c r="L153" s="7" t="s">
        <v>1948</v>
      </c>
      <c r="M153" s="7" t="s">
        <v>1948</v>
      </c>
      <c r="N153" s="121" t="s">
        <v>453</v>
      </c>
      <c r="O153" s="121" t="s">
        <v>1640</v>
      </c>
      <c r="P153" s="7" t="s">
        <v>331</v>
      </c>
      <c r="Q153" s="7" t="s">
        <v>331</v>
      </c>
      <c r="R153" s="7" t="s">
        <v>11</v>
      </c>
      <c r="S153" s="7" t="s">
        <v>331</v>
      </c>
      <c r="T153" s="36"/>
      <c r="U153" s="8" t="s">
        <v>2059</v>
      </c>
    </row>
    <row r="154" spans="1:21" ht="99.75" x14ac:dyDescent="0.25">
      <c r="A154" s="326"/>
      <c r="B154" s="296"/>
      <c r="C154" s="3" t="s">
        <v>450</v>
      </c>
      <c r="D154" s="6" t="s">
        <v>469</v>
      </c>
      <c r="E154" s="7" t="s">
        <v>311</v>
      </c>
      <c r="F154" s="7" t="s">
        <v>312</v>
      </c>
      <c r="G154" s="7" t="s">
        <v>327</v>
      </c>
      <c r="H154" s="7" t="s">
        <v>11</v>
      </c>
      <c r="I154" s="7" t="s">
        <v>331</v>
      </c>
      <c r="J154" s="121" t="s">
        <v>453</v>
      </c>
      <c r="K154" s="121" t="s">
        <v>453</v>
      </c>
      <c r="L154" s="7" t="s">
        <v>1948</v>
      </c>
      <c r="M154" s="7" t="s">
        <v>1948</v>
      </c>
      <c r="N154" s="121" t="s">
        <v>453</v>
      </c>
      <c r="O154" s="121" t="s">
        <v>1640</v>
      </c>
      <c r="P154" s="7" t="s">
        <v>331</v>
      </c>
      <c r="Q154" s="7" t="s">
        <v>331</v>
      </c>
      <c r="R154" s="7" t="s">
        <v>11</v>
      </c>
      <c r="S154" s="7" t="s">
        <v>331</v>
      </c>
      <c r="T154" s="36"/>
      <c r="U154" s="8" t="s">
        <v>2059</v>
      </c>
    </row>
    <row r="155" spans="1:21" ht="100.5" thickBot="1" x14ac:dyDescent="0.3">
      <c r="A155" s="326"/>
      <c r="B155" s="296"/>
      <c r="C155" s="3" t="s">
        <v>465</v>
      </c>
      <c r="D155" s="6" t="s">
        <v>467</v>
      </c>
      <c r="E155" s="7" t="s">
        <v>311</v>
      </c>
      <c r="F155" s="121" t="s">
        <v>735</v>
      </c>
      <c r="G155" s="121" t="s">
        <v>1782</v>
      </c>
      <c r="H155" s="7" t="s">
        <v>11</v>
      </c>
      <c r="I155" s="7" t="s">
        <v>331</v>
      </c>
      <c r="J155" s="121" t="s">
        <v>453</v>
      </c>
      <c r="K155" s="121" t="s">
        <v>453</v>
      </c>
      <c r="L155" s="7" t="s">
        <v>1948</v>
      </c>
      <c r="M155" s="7" t="s">
        <v>1948</v>
      </c>
      <c r="N155" s="121" t="s">
        <v>453</v>
      </c>
      <c r="O155" s="121" t="s">
        <v>1640</v>
      </c>
      <c r="P155" s="7" t="s">
        <v>331</v>
      </c>
      <c r="Q155" s="7" t="s">
        <v>331</v>
      </c>
      <c r="R155" s="7" t="s">
        <v>11</v>
      </c>
      <c r="S155" s="7" t="s">
        <v>331</v>
      </c>
      <c r="T155" s="36"/>
      <c r="U155" s="8" t="s">
        <v>2059</v>
      </c>
    </row>
    <row r="156" spans="1:21" ht="42.75" x14ac:dyDescent="0.25">
      <c r="A156" s="326"/>
      <c r="B156" s="323" t="s">
        <v>54</v>
      </c>
      <c r="C156" s="185" t="s">
        <v>655</v>
      </c>
      <c r="D156" s="6" t="s">
        <v>1119</v>
      </c>
      <c r="E156" s="7" t="s">
        <v>311</v>
      </c>
      <c r="F156" s="7" t="s">
        <v>552</v>
      </c>
      <c r="G156" s="7" t="s">
        <v>839</v>
      </c>
      <c r="H156" s="7" t="s">
        <v>11</v>
      </c>
      <c r="I156" s="7" t="s">
        <v>331</v>
      </c>
      <c r="J156" s="121" t="str">
        <f>PROPER("CENTRO DE INVESTIGACIONES BIOMEDICAS")</f>
        <v>Centro De Investigaciones Biomedicas</v>
      </c>
      <c r="K156" s="121" t="str">
        <f>PROPER("CENTRO DE INVESTIGACIONES BIOMEDICAS")</f>
        <v>Centro De Investigaciones Biomedicas</v>
      </c>
      <c r="L156" s="7" t="s">
        <v>677</v>
      </c>
      <c r="M156" s="121" t="s">
        <v>331</v>
      </c>
      <c r="N156" s="121" t="str">
        <f>PROPER("CENTRO DE INVESTIGACIONES BIOMEDICAS")</f>
        <v>Centro De Investigaciones Biomedicas</v>
      </c>
      <c r="O156" s="121" t="s">
        <v>1668</v>
      </c>
      <c r="P156" s="121" t="s">
        <v>331</v>
      </c>
      <c r="Q156" s="7" t="s">
        <v>11</v>
      </c>
      <c r="R156" s="7" t="s">
        <v>11</v>
      </c>
      <c r="S156" s="121" t="s">
        <v>331</v>
      </c>
      <c r="T156" s="36"/>
      <c r="U156" s="8" t="s">
        <v>2059</v>
      </c>
    </row>
    <row r="157" spans="1:21" ht="42.75" x14ac:dyDescent="0.25">
      <c r="A157" s="326"/>
      <c r="B157" s="324"/>
      <c r="C157" s="185" t="s">
        <v>450</v>
      </c>
      <c r="D157" s="6" t="s">
        <v>1120</v>
      </c>
      <c r="E157" s="7" t="s">
        <v>311</v>
      </c>
      <c r="F157" s="7" t="s">
        <v>735</v>
      </c>
      <c r="G157" s="121" t="s">
        <v>1076</v>
      </c>
      <c r="H157" s="7" t="s">
        <v>11</v>
      </c>
      <c r="I157" s="7" t="s">
        <v>331</v>
      </c>
      <c r="J157" s="121" t="str">
        <f>PROPER("CENTRO DE INVESTIGACIONES BIOMEDICAS")</f>
        <v>Centro De Investigaciones Biomedicas</v>
      </c>
      <c r="K157" s="121" t="s">
        <v>1122</v>
      </c>
      <c r="L157" s="7" t="s">
        <v>677</v>
      </c>
      <c r="M157" s="121" t="s">
        <v>331</v>
      </c>
      <c r="N157" s="121" t="str">
        <f>PROPER("CENTRO DE INVESTIGACIONES BIOMEDICAS")</f>
        <v>Centro De Investigaciones Biomedicas</v>
      </c>
      <c r="O157" s="121" t="s">
        <v>1123</v>
      </c>
      <c r="P157" s="121" t="s">
        <v>331</v>
      </c>
      <c r="Q157" s="7" t="s">
        <v>11</v>
      </c>
      <c r="R157" s="7" t="s">
        <v>11</v>
      </c>
      <c r="S157" s="121" t="s">
        <v>331</v>
      </c>
      <c r="T157" s="36"/>
      <c r="U157" s="8" t="s">
        <v>2059</v>
      </c>
    </row>
    <row r="158" spans="1:21" ht="42.75" x14ac:dyDescent="0.25">
      <c r="A158" s="326"/>
      <c r="B158" s="324"/>
      <c r="C158" s="185" t="s">
        <v>657</v>
      </c>
      <c r="D158" s="6" t="s">
        <v>1066</v>
      </c>
      <c r="E158" s="7" t="s">
        <v>311</v>
      </c>
      <c r="F158" s="7" t="s">
        <v>735</v>
      </c>
      <c r="G158" s="121" t="s">
        <v>1076</v>
      </c>
      <c r="H158" s="7" t="s">
        <v>11</v>
      </c>
      <c r="I158" s="7" t="s">
        <v>331</v>
      </c>
      <c r="J158" s="121" t="str">
        <f>PROPER("CENTRO DE INVESTIGACIONES BIOMEDICAS")</f>
        <v>Centro De Investigaciones Biomedicas</v>
      </c>
      <c r="K158" s="121" t="s">
        <v>1122</v>
      </c>
      <c r="L158" s="7" t="s">
        <v>677</v>
      </c>
      <c r="M158" s="121" t="s">
        <v>331</v>
      </c>
      <c r="N158" s="121" t="str">
        <f>PROPER("CENTRO DE INVESTIGACIONES BIOMEDICAS")</f>
        <v>Centro De Investigaciones Biomedicas</v>
      </c>
      <c r="O158" s="121" t="s">
        <v>1123</v>
      </c>
      <c r="P158" s="121" t="s">
        <v>331</v>
      </c>
      <c r="Q158" s="7" t="s">
        <v>11</v>
      </c>
      <c r="R158" s="7" t="s">
        <v>11</v>
      </c>
      <c r="S158" s="121" t="s">
        <v>331</v>
      </c>
      <c r="T158" s="36"/>
      <c r="U158" s="8" t="s">
        <v>2059</v>
      </c>
    </row>
    <row r="159" spans="1:21" ht="42.75" x14ac:dyDescent="0.25">
      <c r="A159" s="326"/>
      <c r="B159" s="324"/>
      <c r="C159" s="185" t="s">
        <v>658</v>
      </c>
      <c r="D159" s="58" t="s">
        <v>1067</v>
      </c>
      <c r="E159" s="7" t="s">
        <v>311</v>
      </c>
      <c r="F159" s="7" t="s">
        <v>735</v>
      </c>
      <c r="G159" s="121" t="s">
        <v>1680</v>
      </c>
      <c r="H159" s="7" t="s">
        <v>11</v>
      </c>
      <c r="I159" s="7" t="s">
        <v>331</v>
      </c>
      <c r="J159" s="121" t="str">
        <f>PROPER("CENTRO DE INVESTIGACIONES BIOMEDICAS")</f>
        <v>Centro De Investigaciones Biomedicas</v>
      </c>
      <c r="K159" s="121" t="s">
        <v>1122</v>
      </c>
      <c r="L159" s="7" t="s">
        <v>1948</v>
      </c>
      <c r="M159" s="121" t="s">
        <v>331</v>
      </c>
      <c r="N159" s="121" t="str">
        <f>PROPER("CENTRO DE INVESTIGACIONES BIOMEDICAS")</f>
        <v>Centro De Investigaciones Biomedicas</v>
      </c>
      <c r="O159" s="121" t="s">
        <v>1123</v>
      </c>
      <c r="P159" s="121" t="s">
        <v>331</v>
      </c>
      <c r="Q159" s="7" t="s">
        <v>11</v>
      </c>
      <c r="R159" s="7" t="s">
        <v>11</v>
      </c>
      <c r="S159" s="121" t="s">
        <v>331</v>
      </c>
      <c r="T159" s="36"/>
      <c r="U159" s="8" t="s">
        <v>2059</v>
      </c>
    </row>
    <row r="160" spans="1:21" ht="43.5" thickBot="1" x14ac:dyDescent="0.3">
      <c r="A160" s="326"/>
      <c r="B160" s="325"/>
      <c r="C160" s="185" t="s">
        <v>1063</v>
      </c>
      <c r="D160" s="159" t="s">
        <v>1121</v>
      </c>
      <c r="E160" s="7" t="s">
        <v>311</v>
      </c>
      <c r="F160" s="7" t="s">
        <v>312</v>
      </c>
      <c r="G160" s="7" t="s">
        <v>315</v>
      </c>
      <c r="H160" s="7" t="s">
        <v>11</v>
      </c>
      <c r="I160" s="7" t="s">
        <v>331</v>
      </c>
      <c r="J160" s="121" t="str">
        <f>PROPER("CENTRO DE INVESTIGACIONES BIOMEDICAS")</f>
        <v>Centro De Investigaciones Biomedicas</v>
      </c>
      <c r="K160" s="121" t="s">
        <v>1122</v>
      </c>
      <c r="L160" s="7" t="s">
        <v>1948</v>
      </c>
      <c r="M160" s="121" t="s">
        <v>331</v>
      </c>
      <c r="N160" s="121" t="str">
        <f>PROPER("CENTRO DE INVESTIGACIONES BIOMEDICAS")</f>
        <v>Centro De Investigaciones Biomedicas</v>
      </c>
      <c r="O160" s="121" t="s">
        <v>1123</v>
      </c>
      <c r="P160" s="121" t="s">
        <v>331</v>
      </c>
      <c r="Q160" s="7" t="s">
        <v>11</v>
      </c>
      <c r="R160" s="7" t="s">
        <v>11</v>
      </c>
      <c r="S160" s="121" t="s">
        <v>331</v>
      </c>
      <c r="T160" s="36"/>
      <c r="U160" s="8" t="s">
        <v>2059</v>
      </c>
    </row>
    <row r="161" spans="1:21" ht="127.7" customHeight="1" x14ac:dyDescent="0.25">
      <c r="A161" s="326"/>
      <c r="B161" s="249" t="s">
        <v>55</v>
      </c>
      <c r="C161" s="3" t="s">
        <v>319</v>
      </c>
      <c r="D161" s="6" t="s">
        <v>382</v>
      </c>
      <c r="E161" s="7" t="s">
        <v>311</v>
      </c>
      <c r="F161" s="7" t="s">
        <v>312</v>
      </c>
      <c r="G161" s="7" t="s">
        <v>385</v>
      </c>
      <c r="H161" s="7" t="s">
        <v>331</v>
      </c>
      <c r="I161" s="7" t="s">
        <v>331</v>
      </c>
      <c r="J161" s="121" t="s">
        <v>386</v>
      </c>
      <c r="K161" s="121" t="s">
        <v>387</v>
      </c>
      <c r="L161" s="121" t="s">
        <v>335</v>
      </c>
      <c r="M161" s="53" t="s">
        <v>335</v>
      </c>
      <c r="N161" s="121" t="s">
        <v>390</v>
      </c>
      <c r="O161" s="121" t="s">
        <v>392</v>
      </c>
      <c r="P161" s="121" t="s">
        <v>388</v>
      </c>
      <c r="Q161" s="7" t="s">
        <v>11</v>
      </c>
      <c r="R161" s="7" t="s">
        <v>11</v>
      </c>
      <c r="S161" s="121" t="s">
        <v>389</v>
      </c>
      <c r="T161" s="60"/>
      <c r="U161" s="8" t="s">
        <v>2059</v>
      </c>
    </row>
    <row r="162" spans="1:21" ht="83.25" customHeight="1" x14ac:dyDescent="0.25">
      <c r="A162" s="326"/>
      <c r="B162" s="250"/>
      <c r="C162" s="3" t="s">
        <v>379</v>
      </c>
      <c r="D162" s="6" t="s">
        <v>383</v>
      </c>
      <c r="E162" s="7" t="s">
        <v>311</v>
      </c>
      <c r="F162" s="7" t="s">
        <v>312</v>
      </c>
      <c r="G162" s="121" t="s">
        <v>391</v>
      </c>
      <c r="H162" s="7" t="s">
        <v>331</v>
      </c>
      <c r="I162" s="7" t="s">
        <v>331</v>
      </c>
      <c r="J162" s="121" t="s">
        <v>386</v>
      </c>
      <c r="K162" s="121" t="s">
        <v>387</v>
      </c>
      <c r="L162" s="121" t="s">
        <v>335</v>
      </c>
      <c r="M162" s="53" t="s">
        <v>335</v>
      </c>
      <c r="N162" s="121" t="s">
        <v>390</v>
      </c>
      <c r="O162" s="121" t="s">
        <v>392</v>
      </c>
      <c r="P162" s="121" t="s">
        <v>388</v>
      </c>
      <c r="Q162" s="7" t="s">
        <v>11</v>
      </c>
      <c r="R162" s="7" t="s">
        <v>11</v>
      </c>
      <c r="S162" s="121" t="s">
        <v>389</v>
      </c>
      <c r="T162" s="36"/>
      <c r="U162" s="8" t="s">
        <v>2059</v>
      </c>
    </row>
    <row r="163" spans="1:21" ht="120" customHeight="1" thickBot="1" x14ac:dyDescent="0.3">
      <c r="A163" s="326"/>
      <c r="B163" s="251"/>
      <c r="C163" s="3" t="s">
        <v>380</v>
      </c>
      <c r="D163" s="6" t="s">
        <v>384</v>
      </c>
      <c r="E163" s="7" t="s">
        <v>311</v>
      </c>
      <c r="F163" s="7" t="s">
        <v>312</v>
      </c>
      <c r="G163" s="7" t="s">
        <v>385</v>
      </c>
      <c r="H163" s="7" t="s">
        <v>331</v>
      </c>
      <c r="I163" s="7" t="s">
        <v>331</v>
      </c>
      <c r="J163" s="121" t="s">
        <v>386</v>
      </c>
      <c r="K163" s="121" t="s">
        <v>387</v>
      </c>
      <c r="L163" s="121" t="s">
        <v>335</v>
      </c>
      <c r="M163" s="53" t="s">
        <v>335</v>
      </c>
      <c r="N163" s="121" t="s">
        <v>390</v>
      </c>
      <c r="O163" s="121" t="s">
        <v>392</v>
      </c>
      <c r="P163" s="121" t="s">
        <v>388</v>
      </c>
      <c r="Q163" s="7" t="s">
        <v>11</v>
      </c>
      <c r="R163" s="7" t="s">
        <v>11</v>
      </c>
      <c r="S163" s="121" t="s">
        <v>389</v>
      </c>
      <c r="T163" s="36"/>
      <c r="U163" s="8" t="s">
        <v>2058</v>
      </c>
    </row>
    <row r="164" spans="1:21" ht="57.75" customHeight="1" x14ac:dyDescent="0.25">
      <c r="A164" s="326"/>
      <c r="B164" s="311" t="s">
        <v>1669</v>
      </c>
      <c r="C164" s="182" t="s">
        <v>655</v>
      </c>
      <c r="D164" s="114" t="s">
        <v>1633</v>
      </c>
      <c r="E164" s="7" t="s">
        <v>311</v>
      </c>
      <c r="F164" s="121" t="s">
        <v>806</v>
      </c>
      <c r="G164" s="7" t="s">
        <v>519</v>
      </c>
      <c r="H164" s="7" t="s">
        <v>316</v>
      </c>
      <c r="I164" s="7" t="s">
        <v>331</v>
      </c>
      <c r="J164" s="121" t="str">
        <f>PROPER("CORREO ELECTRONICO MIEMBROS DEL COMITÉ")</f>
        <v>Correo Electronico Miembros Del Comité</v>
      </c>
      <c r="K164" s="121" t="str">
        <f>PROPER("CENTRO DE INVESTIGACIONES BIOMEDICAS")</f>
        <v>Centro De Investigaciones Biomedicas</v>
      </c>
      <c r="L164" s="121" t="s">
        <v>853</v>
      </c>
      <c r="M164" s="53" t="s">
        <v>331</v>
      </c>
      <c r="N164" s="121" t="str">
        <f>PROPER("CENTRO DE INVESTIGACIONES BIOMEDICAS")</f>
        <v>Centro De Investigaciones Biomedicas</v>
      </c>
      <c r="O164" s="121" t="str">
        <f>PROPER("RESOLUCION DE RECTORIA 0546 DE 17 JUNIO DE 2014")</f>
        <v>Resolucion De Rectoria 0546 De 17 Junio De 2014</v>
      </c>
      <c r="P164" s="121" t="s">
        <v>331</v>
      </c>
      <c r="Q164" s="7" t="s">
        <v>11</v>
      </c>
      <c r="R164" s="7" t="s">
        <v>11</v>
      </c>
      <c r="S164" s="121" t="s">
        <v>1636</v>
      </c>
      <c r="T164" s="36"/>
      <c r="U164" s="8" t="s">
        <v>2059</v>
      </c>
    </row>
    <row r="165" spans="1:21" ht="171" x14ac:dyDescent="0.25">
      <c r="A165" s="326"/>
      <c r="B165" s="312"/>
      <c r="C165" s="182" t="s">
        <v>450</v>
      </c>
      <c r="D165" s="114" t="s">
        <v>1600</v>
      </c>
      <c r="E165" s="7" t="s">
        <v>311</v>
      </c>
      <c r="F165" s="121" t="s">
        <v>806</v>
      </c>
      <c r="G165" s="7" t="s">
        <v>1634</v>
      </c>
      <c r="H165" s="7" t="s">
        <v>316</v>
      </c>
      <c r="I165" s="7" t="s">
        <v>331</v>
      </c>
      <c r="J165" s="121" t="str">
        <f>PROPER("CORREO ELECTRONICO MIEMBROS DEL COMITÉ")</f>
        <v>Correo Electronico Miembros Del Comité</v>
      </c>
      <c r="K165" s="121" t="str">
        <f>PROPER("CENTRO DE INVESTIGACIONES BIOMEDICAS")</f>
        <v>Centro De Investigaciones Biomedicas</v>
      </c>
      <c r="L165" s="121" t="s">
        <v>853</v>
      </c>
      <c r="M165" s="53" t="s">
        <v>331</v>
      </c>
      <c r="N165" s="121" t="str">
        <f>PROPER("CENTRO DE INVESTIGACIONES BIOMEDICAS")</f>
        <v>Centro De Investigaciones Biomedicas</v>
      </c>
      <c r="O165" s="121" t="str">
        <f>PROPER("RESOLUCION DE RECTORIA 0546 DE 17 JUNIO DE 2015")</f>
        <v>Resolucion De Rectoria 0546 De 17 Junio De 2015</v>
      </c>
      <c r="P165" s="121" t="s">
        <v>331</v>
      </c>
      <c r="Q165" s="7" t="s">
        <v>11</v>
      </c>
      <c r="R165" s="7" t="s">
        <v>11</v>
      </c>
      <c r="S165" s="121" t="s">
        <v>1636</v>
      </c>
      <c r="T165" s="36"/>
      <c r="U165" s="8" t="s">
        <v>2059</v>
      </c>
    </row>
    <row r="166" spans="1:21" ht="171" x14ac:dyDescent="0.25">
      <c r="A166" s="326"/>
      <c r="B166" s="312"/>
      <c r="C166" s="182" t="s">
        <v>657</v>
      </c>
      <c r="D166" s="114" t="s">
        <v>1176</v>
      </c>
      <c r="E166" s="7" t="s">
        <v>311</v>
      </c>
      <c r="F166" s="121" t="s">
        <v>806</v>
      </c>
      <c r="G166" s="7" t="s">
        <v>1635</v>
      </c>
      <c r="H166" s="7" t="s">
        <v>316</v>
      </c>
      <c r="I166" s="7" t="s">
        <v>331</v>
      </c>
      <c r="J166" s="121" t="str">
        <f>PROPER("CORREO ELECTRONICO MIEMBROS DEL COMITÉ")</f>
        <v>Correo Electronico Miembros Del Comité</v>
      </c>
      <c r="K166" s="121" t="str">
        <f>PROPER("CENTRO DE INVESTIGACIONES BIOMEDICAS")</f>
        <v>Centro De Investigaciones Biomedicas</v>
      </c>
      <c r="L166" s="7" t="s">
        <v>1948</v>
      </c>
      <c r="M166" s="53" t="s">
        <v>331</v>
      </c>
      <c r="N166" s="121" t="str">
        <f>PROPER("CENTRO DE INVESTIGACIONES BIOMEDICAS")</f>
        <v>Centro De Investigaciones Biomedicas</v>
      </c>
      <c r="O166" s="121" t="str">
        <f>PROPER("RESOLUCION DE RECTORIA 0546 DE 17 JUNIO DE 2016")</f>
        <v>Resolucion De Rectoria 0546 De 17 Junio De 2016</v>
      </c>
      <c r="P166" s="121" t="s">
        <v>331</v>
      </c>
      <c r="Q166" s="7" t="s">
        <v>11</v>
      </c>
      <c r="R166" s="7" t="s">
        <v>11</v>
      </c>
      <c r="S166" s="121" t="s">
        <v>1636</v>
      </c>
      <c r="T166" s="36"/>
      <c r="U166" s="8" t="s">
        <v>2059</v>
      </c>
    </row>
    <row r="167" spans="1:21" ht="54" customHeight="1" x14ac:dyDescent="0.25">
      <c r="A167" s="326"/>
      <c r="B167" s="312"/>
      <c r="C167" s="182" t="s">
        <v>658</v>
      </c>
      <c r="D167" s="114" t="s">
        <v>1176</v>
      </c>
      <c r="E167" s="7" t="s">
        <v>311</v>
      </c>
      <c r="F167" s="121" t="s">
        <v>806</v>
      </c>
      <c r="G167" s="7" t="s">
        <v>1635</v>
      </c>
      <c r="H167" s="7" t="s">
        <v>316</v>
      </c>
      <c r="I167" s="7" t="s">
        <v>331</v>
      </c>
      <c r="J167" s="121" t="str">
        <f>PROPER("CORREO ELECTRONICO MIEMBROS DEL COMITÉ")</f>
        <v>Correo Electronico Miembros Del Comité</v>
      </c>
      <c r="K167" s="121" t="str">
        <f>PROPER("CENTRO DE INVESTIGACIONES BIOMEDICAS")</f>
        <v>Centro De Investigaciones Biomedicas</v>
      </c>
      <c r="L167" s="7" t="s">
        <v>1948</v>
      </c>
      <c r="M167" s="53" t="s">
        <v>331</v>
      </c>
      <c r="N167" s="121" t="str">
        <f>PROPER("CENTRO DE INVESTIGACIONES BIOMEDICAS")</f>
        <v>Centro De Investigaciones Biomedicas</v>
      </c>
      <c r="O167" s="121" t="str">
        <f>PROPER("RESOLUCION DE RECTORIA 0546 DE 17 JUNIO DE 2017")</f>
        <v>Resolucion De Rectoria 0546 De 17 Junio De 2017</v>
      </c>
      <c r="P167" s="121" t="s">
        <v>331</v>
      </c>
      <c r="Q167" s="7" t="s">
        <v>11</v>
      </c>
      <c r="R167" s="7" t="s">
        <v>11</v>
      </c>
      <c r="S167" s="121" t="s">
        <v>1636</v>
      </c>
      <c r="T167" s="36"/>
      <c r="U167" s="8" t="s">
        <v>2059</v>
      </c>
    </row>
    <row r="168" spans="1:21" ht="54" customHeight="1" thickBot="1" x14ac:dyDescent="0.3">
      <c r="A168" s="326"/>
      <c r="B168" s="313"/>
      <c r="C168" s="182" t="s">
        <v>1063</v>
      </c>
      <c r="D168" s="6" t="s">
        <v>1637</v>
      </c>
      <c r="E168" s="7" t="s">
        <v>311</v>
      </c>
      <c r="F168" s="121" t="s">
        <v>806</v>
      </c>
      <c r="G168" s="7" t="s">
        <v>1635</v>
      </c>
      <c r="H168" s="7" t="s">
        <v>316</v>
      </c>
      <c r="I168" s="7" t="s">
        <v>316</v>
      </c>
      <c r="J168" s="121" t="str">
        <f>PROPER("CORREO ELECTRONICO MIEMBROS DEL COMITÉ")</f>
        <v>Correo Electronico Miembros Del Comité</v>
      </c>
      <c r="K168" s="121" t="str">
        <f>PROPER("CENTRO DE INVESTIGACIONES BIOMEDICAS")</f>
        <v>Centro De Investigaciones Biomedicas</v>
      </c>
      <c r="L168" s="7" t="s">
        <v>1948</v>
      </c>
      <c r="M168" s="53" t="s">
        <v>331</v>
      </c>
      <c r="N168" s="121" t="str">
        <f>PROPER("CENTRO DE INVESTIGACIONES BIOMEDICAS")</f>
        <v>Centro De Investigaciones Biomedicas</v>
      </c>
      <c r="O168" s="121" t="str">
        <f>PROPER("RESOLUCION DE RECTORIA 0546 DE 17 JUNIO DE 2018")</f>
        <v>Resolucion De Rectoria 0546 De 17 Junio De 2018</v>
      </c>
      <c r="P168" s="121" t="s">
        <v>331</v>
      </c>
      <c r="Q168" s="7" t="s">
        <v>11</v>
      </c>
      <c r="R168" s="7" t="s">
        <v>11</v>
      </c>
      <c r="S168" s="121" t="s">
        <v>1636</v>
      </c>
      <c r="T168" s="36"/>
      <c r="U168" s="8" t="s">
        <v>2059</v>
      </c>
    </row>
    <row r="169" spans="1:21" ht="42.75" x14ac:dyDescent="0.25">
      <c r="A169" s="326"/>
      <c r="B169" s="249" t="s">
        <v>56</v>
      </c>
      <c r="C169" s="3" t="s">
        <v>655</v>
      </c>
      <c r="D169" s="6" t="s">
        <v>1073</v>
      </c>
      <c r="E169" s="7" t="s">
        <v>311</v>
      </c>
      <c r="F169" s="7" t="s">
        <v>1078</v>
      </c>
      <c r="G169" s="7" t="s">
        <v>839</v>
      </c>
      <c r="H169" s="7" t="s">
        <v>11</v>
      </c>
      <c r="I169" s="7" t="s">
        <v>331</v>
      </c>
      <c r="J169" s="121" t="str">
        <f t="shared" ref="J169:K171" si="24">PROPER("UNIDAD DE VIRTUALIZACION")</f>
        <v>Unidad De Virtualizacion</v>
      </c>
      <c r="K169" s="121" t="str">
        <f t="shared" si="24"/>
        <v>Unidad De Virtualizacion</v>
      </c>
      <c r="L169" s="7" t="s">
        <v>1946</v>
      </c>
      <c r="M169" s="7" t="s">
        <v>1946</v>
      </c>
      <c r="N169" s="121" t="str">
        <f>PROPER("UNIDAD DE VIRTUALIZACION")</f>
        <v>Unidad De Virtualizacion</v>
      </c>
      <c r="O169" s="7" t="s">
        <v>331</v>
      </c>
      <c r="P169" s="7" t="s">
        <v>331</v>
      </c>
      <c r="Q169" s="7" t="s">
        <v>331</v>
      </c>
      <c r="R169" s="7" t="s">
        <v>11</v>
      </c>
      <c r="S169" s="7" t="s">
        <v>331</v>
      </c>
      <c r="T169" s="36"/>
      <c r="U169" s="8" t="s">
        <v>2059</v>
      </c>
    </row>
    <row r="170" spans="1:21" ht="28.5" x14ac:dyDescent="0.25">
      <c r="A170" s="326"/>
      <c r="B170" s="250"/>
      <c r="C170" s="3" t="s">
        <v>450</v>
      </c>
      <c r="D170" s="6" t="s">
        <v>518</v>
      </c>
      <c r="E170" s="7" t="s">
        <v>311</v>
      </c>
      <c r="F170" s="7" t="s">
        <v>735</v>
      </c>
      <c r="G170" s="7" t="s">
        <v>1079</v>
      </c>
      <c r="H170" s="7" t="s">
        <v>316</v>
      </c>
      <c r="I170" s="7" t="s">
        <v>331</v>
      </c>
      <c r="J170" s="121" t="str">
        <f t="shared" si="24"/>
        <v>Unidad De Virtualizacion</v>
      </c>
      <c r="K170" s="121" t="str">
        <f t="shared" si="24"/>
        <v>Unidad De Virtualizacion</v>
      </c>
      <c r="L170" s="7" t="s">
        <v>1946</v>
      </c>
      <c r="M170" s="7" t="s">
        <v>1946</v>
      </c>
      <c r="N170" s="121" t="str">
        <f>PROPER("UNIDAD DE VIRTUALIZACION")</f>
        <v>Unidad De Virtualizacion</v>
      </c>
      <c r="O170" s="121" t="s">
        <v>2030</v>
      </c>
      <c r="P170" s="7" t="s">
        <v>331</v>
      </c>
      <c r="Q170" s="7" t="s">
        <v>331</v>
      </c>
      <c r="R170" s="7" t="s">
        <v>11</v>
      </c>
      <c r="S170" s="7" t="s">
        <v>331</v>
      </c>
      <c r="T170" s="36"/>
      <c r="U170" s="8" t="s">
        <v>2059</v>
      </c>
    </row>
    <row r="171" spans="1:21" ht="47.25" customHeight="1" thickBot="1" x14ac:dyDescent="0.3">
      <c r="A171" s="326"/>
      <c r="B171" s="251"/>
      <c r="C171" s="3" t="s">
        <v>657</v>
      </c>
      <c r="D171" s="6" t="s">
        <v>1176</v>
      </c>
      <c r="E171" s="7" t="s">
        <v>311</v>
      </c>
      <c r="F171" s="7" t="s">
        <v>552</v>
      </c>
      <c r="G171" s="7" t="s">
        <v>1080</v>
      </c>
      <c r="H171" s="7" t="s">
        <v>11</v>
      </c>
      <c r="I171" s="7" t="s">
        <v>331</v>
      </c>
      <c r="J171" s="121" t="str">
        <f t="shared" si="24"/>
        <v>Unidad De Virtualizacion</v>
      </c>
      <c r="K171" s="121" t="str">
        <f t="shared" si="24"/>
        <v>Unidad De Virtualizacion</v>
      </c>
      <c r="L171" s="7" t="s">
        <v>1946</v>
      </c>
      <c r="M171" s="7" t="s">
        <v>1946</v>
      </c>
      <c r="N171" s="121" t="str">
        <f>PROPER("UNIDAD DE VIRTUALIZACION")</f>
        <v>Unidad De Virtualizacion</v>
      </c>
      <c r="O171" s="7" t="s">
        <v>331</v>
      </c>
      <c r="P171" s="7" t="s">
        <v>331</v>
      </c>
      <c r="Q171" s="7" t="s">
        <v>331</v>
      </c>
      <c r="R171" s="7" t="s">
        <v>11</v>
      </c>
      <c r="S171" s="7" t="s">
        <v>331</v>
      </c>
      <c r="T171" s="36"/>
      <c r="U171" s="8" t="s">
        <v>2059</v>
      </c>
    </row>
    <row r="172" spans="1:21" ht="28.5" x14ac:dyDescent="0.25">
      <c r="A172" s="326"/>
      <c r="B172" s="260" t="s">
        <v>57</v>
      </c>
      <c r="C172" s="182" t="s">
        <v>1856</v>
      </c>
      <c r="D172" s="6" t="s">
        <v>518</v>
      </c>
      <c r="E172" s="7" t="s">
        <v>311</v>
      </c>
      <c r="F172" s="7" t="s">
        <v>735</v>
      </c>
      <c r="G172" s="7" t="s">
        <v>1079</v>
      </c>
      <c r="H172" s="7" t="s">
        <v>316</v>
      </c>
      <c r="I172" s="7" t="s">
        <v>331</v>
      </c>
      <c r="J172" s="121" t="s">
        <v>2042</v>
      </c>
      <c r="K172" s="121" t="s">
        <v>2042</v>
      </c>
      <c r="L172" s="121" t="s">
        <v>331</v>
      </c>
      <c r="M172" s="121" t="s">
        <v>331</v>
      </c>
      <c r="N172" s="121" t="s">
        <v>331</v>
      </c>
      <c r="O172" s="7" t="s">
        <v>331</v>
      </c>
      <c r="P172" s="121" t="s">
        <v>331</v>
      </c>
      <c r="Q172" s="121" t="s">
        <v>331</v>
      </c>
      <c r="R172" s="121" t="s">
        <v>331</v>
      </c>
      <c r="S172" s="121" t="s">
        <v>331</v>
      </c>
      <c r="T172" s="36"/>
      <c r="U172" s="8" t="s">
        <v>2059</v>
      </c>
    </row>
    <row r="173" spans="1:21" ht="28.5" x14ac:dyDescent="0.25">
      <c r="A173" s="326"/>
      <c r="B173" s="260"/>
      <c r="C173" s="182" t="s">
        <v>658</v>
      </c>
      <c r="D173" s="6" t="s">
        <v>1176</v>
      </c>
      <c r="E173" s="7" t="s">
        <v>311</v>
      </c>
      <c r="F173" s="7" t="s">
        <v>552</v>
      </c>
      <c r="G173" s="7" t="s">
        <v>1080</v>
      </c>
      <c r="H173" s="7" t="s">
        <v>11</v>
      </c>
      <c r="I173" s="7" t="s">
        <v>331</v>
      </c>
      <c r="J173" s="122" t="s">
        <v>2042</v>
      </c>
      <c r="K173" s="122" t="s">
        <v>2042</v>
      </c>
      <c r="L173" s="121" t="s">
        <v>331</v>
      </c>
      <c r="M173" s="121" t="s">
        <v>331</v>
      </c>
      <c r="N173" s="121" t="s">
        <v>331</v>
      </c>
      <c r="O173" s="7" t="s">
        <v>331</v>
      </c>
      <c r="P173" s="121" t="s">
        <v>331</v>
      </c>
      <c r="Q173" s="121" t="s">
        <v>331</v>
      </c>
      <c r="R173" s="121" t="s">
        <v>331</v>
      </c>
      <c r="S173" s="121" t="s">
        <v>331</v>
      </c>
      <c r="T173" s="36"/>
      <c r="U173" s="8" t="s">
        <v>2059</v>
      </c>
    </row>
    <row r="174" spans="1:21" ht="29.25" thickBot="1" x14ac:dyDescent="0.3">
      <c r="A174" s="326"/>
      <c r="B174" s="261"/>
      <c r="C174" s="183" t="s">
        <v>1063</v>
      </c>
      <c r="D174" s="6" t="s">
        <v>1637</v>
      </c>
      <c r="E174" s="7" t="s">
        <v>311</v>
      </c>
      <c r="F174" s="122" t="s">
        <v>806</v>
      </c>
      <c r="G174" s="7" t="s">
        <v>1635</v>
      </c>
      <c r="H174" s="7" t="s">
        <v>316</v>
      </c>
      <c r="I174" s="7" t="s">
        <v>331</v>
      </c>
      <c r="J174" s="122" t="s">
        <v>2042</v>
      </c>
      <c r="K174" s="122" t="s">
        <v>2042</v>
      </c>
      <c r="L174" s="113" t="s">
        <v>331</v>
      </c>
      <c r="M174" s="113" t="s">
        <v>331</v>
      </c>
      <c r="N174" s="113" t="s">
        <v>331</v>
      </c>
      <c r="O174" s="7" t="s">
        <v>331</v>
      </c>
      <c r="P174" s="113" t="s">
        <v>331</v>
      </c>
      <c r="Q174" s="113" t="s">
        <v>331</v>
      </c>
      <c r="R174" s="113" t="s">
        <v>331</v>
      </c>
      <c r="S174" s="113" t="s">
        <v>331</v>
      </c>
      <c r="T174" s="36"/>
      <c r="U174" s="8" t="s">
        <v>2059</v>
      </c>
    </row>
    <row r="175" spans="1:21" ht="108.75" customHeight="1" thickBot="1" x14ac:dyDescent="0.3">
      <c r="A175" s="326"/>
      <c r="B175" s="15" t="s">
        <v>58</v>
      </c>
      <c r="C175" s="3" t="s">
        <v>838</v>
      </c>
      <c r="D175" s="6" t="s">
        <v>326</v>
      </c>
      <c r="E175" s="7" t="s">
        <v>311</v>
      </c>
      <c r="F175" s="7" t="s">
        <v>312</v>
      </c>
      <c r="G175" s="7" t="s">
        <v>840</v>
      </c>
      <c r="H175" s="7" t="s">
        <v>11</v>
      </c>
      <c r="I175" s="163" t="s">
        <v>841</v>
      </c>
      <c r="J175" s="7" t="s">
        <v>842</v>
      </c>
      <c r="K175" s="7" t="s">
        <v>842</v>
      </c>
      <c r="L175" s="7" t="s">
        <v>343</v>
      </c>
      <c r="M175" s="7" t="s">
        <v>343</v>
      </c>
      <c r="N175" s="7" t="s">
        <v>842</v>
      </c>
      <c r="O175" s="121" t="s">
        <v>2043</v>
      </c>
      <c r="P175" s="7" t="s">
        <v>331</v>
      </c>
      <c r="Q175" s="7" t="s">
        <v>331</v>
      </c>
      <c r="R175" s="7" t="s">
        <v>11</v>
      </c>
      <c r="S175" s="7" t="s">
        <v>331</v>
      </c>
      <c r="T175" s="36"/>
      <c r="U175" s="8" t="s">
        <v>2058</v>
      </c>
    </row>
    <row r="176" spans="1:21" ht="48" customHeight="1" x14ac:dyDescent="0.25">
      <c r="A176" s="326"/>
      <c r="B176" s="249" t="s">
        <v>59</v>
      </c>
      <c r="C176" s="3" t="s">
        <v>1140</v>
      </c>
      <c r="D176" s="6" t="s">
        <v>1142</v>
      </c>
      <c r="E176" s="7" t="s">
        <v>311</v>
      </c>
      <c r="F176" s="7" t="s">
        <v>312</v>
      </c>
      <c r="G176" s="7" t="s">
        <v>315</v>
      </c>
      <c r="H176" s="7" t="s">
        <v>11</v>
      </c>
      <c r="I176" s="164" t="s">
        <v>331</v>
      </c>
      <c r="J176" s="121" t="str">
        <f>PROPER("PROGRAMAS UNIVERSDIAD DEL QUINDIO")</f>
        <v>Programas Universdiad Del Quindio</v>
      </c>
      <c r="K176" s="121" t="str">
        <f>PROPER("PROGRAMAS UNIVERSDIAD DEL QUINDIO")</f>
        <v>Programas Universdiad Del Quindio</v>
      </c>
      <c r="L176" s="7" t="s">
        <v>334</v>
      </c>
      <c r="M176" s="7" t="s">
        <v>331</v>
      </c>
      <c r="N176" s="121" t="str">
        <f>PROPER("PROGRAMAS UNIVERSDIAD DEL QUINDIO")</f>
        <v>Programas Universdiad Del Quindio</v>
      </c>
      <c r="O176" s="121" t="s">
        <v>1670</v>
      </c>
      <c r="P176" s="7" t="s">
        <v>331</v>
      </c>
      <c r="Q176" s="7" t="s">
        <v>331</v>
      </c>
      <c r="R176" s="7" t="s">
        <v>11</v>
      </c>
      <c r="S176" s="7" t="s">
        <v>331</v>
      </c>
      <c r="T176" s="36"/>
      <c r="U176" s="8" t="s">
        <v>2059</v>
      </c>
    </row>
    <row r="177" spans="1:21" ht="52.5" customHeight="1" thickBot="1" x14ac:dyDescent="0.3">
      <c r="A177" s="326"/>
      <c r="B177" s="250"/>
      <c r="C177" s="160" t="s">
        <v>1141</v>
      </c>
      <c r="D177" s="52" t="s">
        <v>1142</v>
      </c>
      <c r="E177" s="26" t="s">
        <v>311</v>
      </c>
      <c r="F177" s="26" t="s">
        <v>312</v>
      </c>
      <c r="G177" s="26" t="s">
        <v>315</v>
      </c>
      <c r="H177" s="26" t="s">
        <v>11</v>
      </c>
      <c r="I177" s="165" t="s">
        <v>331</v>
      </c>
      <c r="J177" s="121" t="str">
        <f>PROPER("PROGRAMAS UNIVERSDIAD DEL QUINDIO")</f>
        <v>Programas Universdiad Del Quindio</v>
      </c>
      <c r="K177" s="121" t="str">
        <f>PROPER("PROGRAMAS UNIVERSDIAD DEL QUINDIO")</f>
        <v>Programas Universdiad Del Quindio</v>
      </c>
      <c r="L177" s="7" t="s">
        <v>334</v>
      </c>
      <c r="M177" s="26" t="s">
        <v>331</v>
      </c>
      <c r="N177" s="121" t="str">
        <f>PROPER("PROGRAMAS UNIVERSDIAD DEL QUINDIO")</f>
        <v>Programas Universdiad Del Quindio</v>
      </c>
      <c r="O177" s="113" t="s">
        <v>1670</v>
      </c>
      <c r="P177" s="26" t="s">
        <v>331</v>
      </c>
      <c r="Q177" s="26" t="s">
        <v>331</v>
      </c>
      <c r="R177" s="26" t="s">
        <v>11</v>
      </c>
      <c r="S177" s="26" t="s">
        <v>331</v>
      </c>
      <c r="T177" s="62"/>
      <c r="U177" s="8" t="s">
        <v>2059</v>
      </c>
    </row>
    <row r="178" spans="1:21" ht="90" customHeight="1" thickBot="1" x14ac:dyDescent="0.3">
      <c r="A178" s="15" t="s">
        <v>1845</v>
      </c>
      <c r="B178" s="3" t="s">
        <v>331</v>
      </c>
      <c r="C178" s="7" t="s">
        <v>1846</v>
      </c>
      <c r="D178" s="121" t="s">
        <v>1847</v>
      </c>
      <c r="E178" s="53" t="s">
        <v>311</v>
      </c>
      <c r="F178" s="121" t="s">
        <v>735</v>
      </c>
      <c r="G178" s="121" t="s">
        <v>1848</v>
      </c>
      <c r="H178" s="7" t="s">
        <v>316</v>
      </c>
      <c r="I178" s="7" t="s">
        <v>1849</v>
      </c>
      <c r="J178" s="121" t="s">
        <v>1942</v>
      </c>
      <c r="K178" s="121" t="s">
        <v>1943</v>
      </c>
      <c r="L178" s="121" t="s">
        <v>401</v>
      </c>
      <c r="M178" s="121" t="s">
        <v>335</v>
      </c>
      <c r="N178" s="121" t="s">
        <v>1943</v>
      </c>
      <c r="O178" s="121" t="s">
        <v>1850</v>
      </c>
      <c r="P178" s="121" t="s">
        <v>331</v>
      </c>
      <c r="Q178" s="121" t="s">
        <v>331</v>
      </c>
      <c r="R178" s="121" t="s">
        <v>11</v>
      </c>
      <c r="S178" s="121" t="s">
        <v>331</v>
      </c>
      <c r="T178" s="53"/>
      <c r="U178" s="8" t="s">
        <v>2059</v>
      </c>
    </row>
    <row r="179" spans="1:21" ht="75.75" customHeight="1" x14ac:dyDescent="0.25">
      <c r="A179" s="247" t="s">
        <v>60</v>
      </c>
      <c r="B179" s="154" t="s">
        <v>61</v>
      </c>
      <c r="C179" s="188" t="s">
        <v>470</v>
      </c>
      <c r="D179" s="155" t="s">
        <v>471</v>
      </c>
      <c r="E179" s="156" t="s">
        <v>311</v>
      </c>
      <c r="F179" s="7" t="s">
        <v>735</v>
      </c>
      <c r="G179" s="114" t="s">
        <v>1783</v>
      </c>
      <c r="H179" s="156" t="s">
        <v>11</v>
      </c>
      <c r="I179" s="156" t="s">
        <v>11</v>
      </c>
      <c r="J179" s="114" t="s">
        <v>472</v>
      </c>
      <c r="K179" s="114" t="s">
        <v>453</v>
      </c>
      <c r="L179" s="156" t="s">
        <v>401</v>
      </c>
      <c r="M179" s="156" t="s">
        <v>401</v>
      </c>
      <c r="N179" s="114" t="s">
        <v>453</v>
      </c>
      <c r="O179" s="114" t="s">
        <v>1640</v>
      </c>
      <c r="P179" s="121" t="s">
        <v>331</v>
      </c>
      <c r="Q179" s="121" t="s">
        <v>331</v>
      </c>
      <c r="R179" s="121" t="s">
        <v>11</v>
      </c>
      <c r="S179" s="121" t="s">
        <v>331</v>
      </c>
      <c r="T179" s="73"/>
      <c r="U179" s="8" t="s">
        <v>2058</v>
      </c>
    </row>
    <row r="180" spans="1:21" ht="75.75" customHeight="1" x14ac:dyDescent="0.25">
      <c r="A180" s="247"/>
      <c r="B180" s="157" t="s">
        <v>61</v>
      </c>
      <c r="C180" s="182" t="s">
        <v>470</v>
      </c>
      <c r="D180" s="6" t="s">
        <v>471</v>
      </c>
      <c r="E180" s="7" t="s">
        <v>311</v>
      </c>
      <c r="F180" s="7" t="s">
        <v>735</v>
      </c>
      <c r="G180" s="121" t="s">
        <v>1783</v>
      </c>
      <c r="H180" s="7" t="s">
        <v>11</v>
      </c>
      <c r="I180" s="7" t="s">
        <v>11</v>
      </c>
      <c r="J180" s="121" t="s">
        <v>472</v>
      </c>
      <c r="K180" s="121" t="s">
        <v>453</v>
      </c>
      <c r="L180" s="7" t="s">
        <v>401</v>
      </c>
      <c r="M180" s="7" t="s">
        <v>401</v>
      </c>
      <c r="N180" s="121" t="s">
        <v>453</v>
      </c>
      <c r="O180" s="121" t="s">
        <v>1640</v>
      </c>
      <c r="P180" s="121" t="s">
        <v>331</v>
      </c>
      <c r="Q180" s="121" t="s">
        <v>331</v>
      </c>
      <c r="R180" s="121" t="s">
        <v>11</v>
      </c>
      <c r="S180" s="121" t="s">
        <v>331</v>
      </c>
      <c r="T180" s="53"/>
      <c r="U180" s="8" t="s">
        <v>2059</v>
      </c>
    </row>
    <row r="181" spans="1:21" ht="100.5" thickBot="1" x14ac:dyDescent="0.3">
      <c r="A181" s="248"/>
      <c r="B181" s="116" t="s">
        <v>62</v>
      </c>
      <c r="C181" s="187" t="s">
        <v>62</v>
      </c>
      <c r="D181" s="52" t="s">
        <v>393</v>
      </c>
      <c r="E181" s="7" t="s">
        <v>311</v>
      </c>
      <c r="F181" s="26" t="s">
        <v>312</v>
      </c>
      <c r="G181" s="26" t="s">
        <v>327</v>
      </c>
      <c r="H181" s="26" t="s">
        <v>11</v>
      </c>
      <c r="I181" s="7" t="s">
        <v>331</v>
      </c>
      <c r="J181" s="113" t="s">
        <v>394</v>
      </c>
      <c r="K181" s="113" t="s">
        <v>338</v>
      </c>
      <c r="L181" s="26" t="s">
        <v>395</v>
      </c>
      <c r="M181" s="26" t="s">
        <v>395</v>
      </c>
      <c r="N181" s="113" t="s">
        <v>396</v>
      </c>
      <c r="O181" s="121" t="s">
        <v>1874</v>
      </c>
      <c r="P181" s="26" t="s">
        <v>331</v>
      </c>
      <c r="Q181" s="26" t="s">
        <v>331</v>
      </c>
      <c r="R181" s="26" t="s">
        <v>11</v>
      </c>
      <c r="S181" s="26" t="s">
        <v>331</v>
      </c>
      <c r="T181" s="84"/>
      <c r="U181" s="8" t="s">
        <v>2059</v>
      </c>
    </row>
    <row r="182" spans="1:21" ht="28.5" x14ac:dyDescent="0.25">
      <c r="A182" s="263" t="s">
        <v>63</v>
      </c>
      <c r="B182" s="360" t="s">
        <v>611</v>
      </c>
      <c r="C182" s="13" t="s">
        <v>1206</v>
      </c>
      <c r="D182" s="5" t="s">
        <v>1208</v>
      </c>
      <c r="E182" s="8" t="s">
        <v>311</v>
      </c>
      <c r="F182" s="10" t="s">
        <v>762</v>
      </c>
      <c r="G182" s="8" t="s">
        <v>762</v>
      </c>
      <c r="H182" s="8" t="s">
        <v>11</v>
      </c>
      <c r="I182" s="8" t="s">
        <v>11</v>
      </c>
      <c r="J182" s="4" t="str">
        <f t="shared" ref="J182:K184" si="25">PROPER("ÁREA AUDIOVISUAL")</f>
        <v>Área Audiovisual</v>
      </c>
      <c r="K182" s="4" t="str">
        <f t="shared" si="25"/>
        <v>Área Audiovisual</v>
      </c>
      <c r="L182" s="8" t="str">
        <f>PROPER("SEMANAL")</f>
        <v>Semanal</v>
      </c>
      <c r="M182" s="8" t="str">
        <f>PROPER("SEMANAL")</f>
        <v>Semanal</v>
      </c>
      <c r="N182" s="4" t="str">
        <f>PROPER("ÁREA AUDIOVISUAL")</f>
        <v>Área Audiovisual</v>
      </c>
      <c r="O182" s="43" t="str">
        <f>PROPER("LEY 23 DE 1982
ACUERDO CSU 075 DE 1994")</f>
        <v>Ley 23 De 1982
Acuerdo Csu 075 De 1994</v>
      </c>
      <c r="P182" s="10" t="s">
        <v>331</v>
      </c>
      <c r="Q182" s="10" t="s">
        <v>331</v>
      </c>
      <c r="R182" s="10" t="s">
        <v>11</v>
      </c>
      <c r="S182" s="10" t="s">
        <v>331</v>
      </c>
      <c r="T182" s="36"/>
      <c r="U182" s="8" t="s">
        <v>2059</v>
      </c>
    </row>
    <row r="183" spans="1:21" ht="22.5" customHeight="1" x14ac:dyDescent="0.25">
      <c r="A183" s="263"/>
      <c r="B183" s="361"/>
      <c r="C183" s="13" t="s">
        <v>657</v>
      </c>
      <c r="D183" s="5" t="s">
        <v>1209</v>
      </c>
      <c r="E183" s="8" t="s">
        <v>311</v>
      </c>
      <c r="F183" s="10" t="s">
        <v>762</v>
      </c>
      <c r="G183" s="8" t="s">
        <v>519</v>
      </c>
      <c r="H183" s="8" t="s">
        <v>316</v>
      </c>
      <c r="I183" s="8" t="s">
        <v>611</v>
      </c>
      <c r="J183" s="4" t="str">
        <f t="shared" si="25"/>
        <v>Área Audiovisual</v>
      </c>
      <c r="K183" s="4" t="str">
        <f t="shared" si="25"/>
        <v>Área Audiovisual</v>
      </c>
      <c r="L183" s="8" t="str">
        <f>PROPER("SEMESTRAL")</f>
        <v>Semestral</v>
      </c>
      <c r="M183" s="8" t="str">
        <f>PROPER("SEMESTRAL")</f>
        <v>Semestral</v>
      </c>
      <c r="N183" s="4" t="str">
        <f>PROPER("ÁREA AUDIOVISUAL")</f>
        <v>Área Audiovisual</v>
      </c>
      <c r="O183" s="43" t="str">
        <f>PROPER("SISTEMA INTEGRADO DE GESTION - PAG")</f>
        <v>Sistema Integrado De Gestion - Pag</v>
      </c>
      <c r="P183" s="10" t="s">
        <v>331</v>
      </c>
      <c r="Q183" s="10" t="s">
        <v>331</v>
      </c>
      <c r="R183" s="10" t="s">
        <v>11</v>
      </c>
      <c r="S183" s="10" t="s">
        <v>331</v>
      </c>
      <c r="T183" s="36"/>
      <c r="U183" s="8" t="s">
        <v>2059</v>
      </c>
    </row>
    <row r="184" spans="1:21" ht="40.5" customHeight="1" thickBot="1" x14ac:dyDescent="0.3">
      <c r="A184" s="263"/>
      <c r="B184" s="362"/>
      <c r="C184" s="13" t="s">
        <v>1207</v>
      </c>
      <c r="D184" s="5" t="s">
        <v>1208</v>
      </c>
      <c r="E184" s="8" t="s">
        <v>311</v>
      </c>
      <c r="F184" s="10" t="s">
        <v>762</v>
      </c>
      <c r="G184" s="8" t="s">
        <v>762</v>
      </c>
      <c r="H184" s="8" t="s">
        <v>11</v>
      </c>
      <c r="I184" s="8" t="s">
        <v>11</v>
      </c>
      <c r="J184" s="4" t="str">
        <f t="shared" si="25"/>
        <v>Área Audiovisual</v>
      </c>
      <c r="K184" s="4" t="str">
        <f t="shared" si="25"/>
        <v>Área Audiovisual</v>
      </c>
      <c r="L184" s="8" t="str">
        <f>PROPER("SEMANAL")</f>
        <v>Semanal</v>
      </c>
      <c r="M184" s="8" t="str">
        <f>PROPER("SEMANAL")</f>
        <v>Semanal</v>
      </c>
      <c r="N184" s="4" t="str">
        <f>PROPER("ÁREA AUDIOVISUAL")</f>
        <v>Área Audiovisual</v>
      </c>
      <c r="O184" s="43" t="str">
        <f>PROPER("LEY 23 DE 1982
ACUERDO CSU 075 DE 1994")</f>
        <v>Ley 23 De 1982
Acuerdo Csu 075 De 1994</v>
      </c>
      <c r="P184" s="10" t="s">
        <v>331</v>
      </c>
      <c r="Q184" s="10" t="s">
        <v>331</v>
      </c>
      <c r="R184" s="10" t="s">
        <v>11</v>
      </c>
      <c r="S184" s="10" t="s">
        <v>331</v>
      </c>
      <c r="T184" s="36"/>
      <c r="U184" s="8" t="s">
        <v>2059</v>
      </c>
    </row>
    <row r="185" spans="1:21" ht="46.5" customHeight="1" x14ac:dyDescent="0.25">
      <c r="A185" s="271" t="s">
        <v>64</v>
      </c>
      <c r="B185" s="252" t="s">
        <v>65</v>
      </c>
      <c r="C185" s="1" t="s">
        <v>843</v>
      </c>
      <c r="D185" s="5" t="s">
        <v>847</v>
      </c>
      <c r="E185" s="8" t="s">
        <v>311</v>
      </c>
      <c r="F185" s="8" t="s">
        <v>552</v>
      </c>
      <c r="G185" s="8" t="s">
        <v>839</v>
      </c>
      <c r="H185" s="8" t="s">
        <v>11</v>
      </c>
      <c r="I185" s="8" t="s">
        <v>331</v>
      </c>
      <c r="J185" s="4" t="s">
        <v>852</v>
      </c>
      <c r="K185" s="4" t="s">
        <v>854</v>
      </c>
      <c r="L185" s="8" t="s">
        <v>853</v>
      </c>
      <c r="M185" s="10" t="s">
        <v>853</v>
      </c>
      <c r="N185" s="64" t="s">
        <v>854</v>
      </c>
      <c r="O185" s="43" t="s">
        <v>897</v>
      </c>
      <c r="P185" s="10" t="s">
        <v>331</v>
      </c>
      <c r="Q185" s="10" t="s">
        <v>331</v>
      </c>
      <c r="R185" s="10" t="s">
        <v>11</v>
      </c>
      <c r="S185" s="10" t="s">
        <v>331</v>
      </c>
      <c r="T185" s="36"/>
      <c r="U185" s="8" t="s">
        <v>2059</v>
      </c>
    </row>
    <row r="186" spans="1:21" ht="46.5" customHeight="1" x14ac:dyDescent="0.25">
      <c r="A186" s="272"/>
      <c r="B186" s="253"/>
      <c r="C186" s="1" t="s">
        <v>844</v>
      </c>
      <c r="D186" s="5" t="s">
        <v>848</v>
      </c>
      <c r="E186" s="8" t="s">
        <v>311</v>
      </c>
      <c r="F186" s="8" t="s">
        <v>312</v>
      </c>
      <c r="G186" s="8" t="s">
        <v>356</v>
      </c>
      <c r="H186" s="8" t="s">
        <v>11</v>
      </c>
      <c r="I186" s="8" t="s">
        <v>331</v>
      </c>
      <c r="J186" s="8" t="s">
        <v>842</v>
      </c>
      <c r="K186" s="8" t="s">
        <v>842</v>
      </c>
      <c r="L186" s="8" t="s">
        <v>853</v>
      </c>
      <c r="M186" s="10" t="s">
        <v>853</v>
      </c>
      <c r="N186" s="36" t="s">
        <v>842</v>
      </c>
      <c r="O186" s="43" t="s">
        <v>897</v>
      </c>
      <c r="P186" s="10" t="s">
        <v>331</v>
      </c>
      <c r="Q186" s="10" t="s">
        <v>331</v>
      </c>
      <c r="R186" s="10" t="s">
        <v>11</v>
      </c>
      <c r="S186" s="10" t="s">
        <v>331</v>
      </c>
      <c r="T186" s="36"/>
      <c r="U186" s="8" t="s">
        <v>2059</v>
      </c>
    </row>
    <row r="187" spans="1:21" ht="46.5" customHeight="1" x14ac:dyDescent="0.25">
      <c r="A187" s="272"/>
      <c r="B187" s="253"/>
      <c r="C187" s="1" t="s">
        <v>845</v>
      </c>
      <c r="D187" s="5" t="s">
        <v>849</v>
      </c>
      <c r="E187" s="8" t="s">
        <v>311</v>
      </c>
      <c r="F187" s="8" t="s">
        <v>312</v>
      </c>
      <c r="G187" s="8" t="s">
        <v>327</v>
      </c>
      <c r="H187" s="8" t="s">
        <v>11</v>
      </c>
      <c r="I187" s="8" t="s">
        <v>331</v>
      </c>
      <c r="J187" s="8" t="s">
        <v>842</v>
      </c>
      <c r="K187" s="8" t="s">
        <v>842</v>
      </c>
      <c r="L187" s="8" t="s">
        <v>330</v>
      </c>
      <c r="M187" s="10" t="s">
        <v>330</v>
      </c>
      <c r="N187" s="64" t="s">
        <v>855</v>
      </c>
      <c r="O187" s="43" t="s">
        <v>897</v>
      </c>
      <c r="P187" s="10" t="s">
        <v>331</v>
      </c>
      <c r="Q187" s="10" t="s">
        <v>331</v>
      </c>
      <c r="R187" s="10" t="s">
        <v>11</v>
      </c>
      <c r="S187" s="10" t="s">
        <v>331</v>
      </c>
      <c r="T187" s="36"/>
      <c r="U187" s="8" t="s">
        <v>2059</v>
      </c>
    </row>
    <row r="188" spans="1:21" ht="46.5" customHeight="1" x14ac:dyDescent="0.25">
      <c r="A188" s="272"/>
      <c r="B188" s="253"/>
      <c r="C188" s="1" t="s">
        <v>657</v>
      </c>
      <c r="D188" s="5" t="s">
        <v>850</v>
      </c>
      <c r="E188" s="8" t="s">
        <v>311</v>
      </c>
      <c r="F188" s="8" t="s">
        <v>839</v>
      </c>
      <c r="G188" s="8" t="s">
        <v>839</v>
      </c>
      <c r="H188" s="8" t="s">
        <v>11</v>
      </c>
      <c r="I188" s="8" t="s">
        <v>331</v>
      </c>
      <c r="J188" s="4" t="s">
        <v>856</v>
      </c>
      <c r="K188" s="4" t="s">
        <v>857</v>
      </c>
      <c r="L188" s="8" t="s">
        <v>330</v>
      </c>
      <c r="M188" s="10" t="s">
        <v>330</v>
      </c>
      <c r="N188" s="64" t="s">
        <v>855</v>
      </c>
      <c r="O188" s="43" t="s">
        <v>897</v>
      </c>
      <c r="P188" s="10" t="s">
        <v>331</v>
      </c>
      <c r="Q188" s="10" t="s">
        <v>331</v>
      </c>
      <c r="R188" s="10" t="s">
        <v>11</v>
      </c>
      <c r="S188" s="10" t="s">
        <v>331</v>
      </c>
      <c r="T188" s="36"/>
      <c r="U188" s="8" t="s">
        <v>2059</v>
      </c>
    </row>
    <row r="189" spans="1:21" ht="46.5" customHeight="1" thickBot="1" x14ac:dyDescent="0.3">
      <c r="A189" s="272"/>
      <c r="B189" s="253"/>
      <c r="C189" s="27" t="s">
        <v>846</v>
      </c>
      <c r="D189" s="65" t="s">
        <v>851</v>
      </c>
      <c r="E189" s="33" t="s">
        <v>311</v>
      </c>
      <c r="F189" s="31" t="s">
        <v>858</v>
      </c>
      <c r="G189" s="33" t="s">
        <v>356</v>
      </c>
      <c r="H189" s="33" t="s">
        <v>316</v>
      </c>
      <c r="I189" s="8" t="s">
        <v>331</v>
      </c>
      <c r="J189" s="33" t="s">
        <v>842</v>
      </c>
      <c r="K189" s="33" t="s">
        <v>842</v>
      </c>
      <c r="L189" s="33" t="s">
        <v>677</v>
      </c>
      <c r="M189" s="47" t="s">
        <v>677</v>
      </c>
      <c r="N189" s="62" t="s">
        <v>842</v>
      </c>
      <c r="O189" s="47" t="s">
        <v>897</v>
      </c>
      <c r="P189" s="34" t="s">
        <v>331</v>
      </c>
      <c r="Q189" s="34" t="s">
        <v>331</v>
      </c>
      <c r="R189" s="34" t="s">
        <v>11</v>
      </c>
      <c r="S189" s="34" t="s">
        <v>331</v>
      </c>
      <c r="T189" s="62"/>
      <c r="U189" s="8" t="s">
        <v>2059</v>
      </c>
    </row>
    <row r="190" spans="1:21" ht="66.75" customHeight="1" x14ac:dyDescent="0.25">
      <c r="A190" s="357" t="s">
        <v>1851</v>
      </c>
      <c r="B190" s="314" t="s">
        <v>77</v>
      </c>
      <c r="C190" s="7" t="s">
        <v>567</v>
      </c>
      <c r="D190" s="41" t="s">
        <v>1398</v>
      </c>
      <c r="E190" s="41" t="s">
        <v>311</v>
      </c>
      <c r="F190" s="43" t="s">
        <v>735</v>
      </c>
      <c r="G190" s="41" t="s">
        <v>1848</v>
      </c>
      <c r="H190" s="41" t="s">
        <v>316</v>
      </c>
      <c r="I190" s="8" t="s">
        <v>331</v>
      </c>
      <c r="J190" s="41" t="s">
        <v>1944</v>
      </c>
      <c r="K190" s="41" t="s">
        <v>1400</v>
      </c>
      <c r="L190" s="41" t="s">
        <v>401</v>
      </c>
      <c r="M190" s="41" t="s">
        <v>335</v>
      </c>
      <c r="N190" s="41" t="s">
        <v>1400</v>
      </c>
      <c r="O190" s="41" t="s">
        <v>1401</v>
      </c>
      <c r="P190" s="41" t="s">
        <v>331</v>
      </c>
      <c r="Q190" s="41" t="s">
        <v>11</v>
      </c>
      <c r="R190" s="41" t="s">
        <v>11</v>
      </c>
      <c r="S190" s="41" t="s">
        <v>331</v>
      </c>
      <c r="T190" s="35"/>
      <c r="U190" s="8" t="s">
        <v>2059</v>
      </c>
    </row>
    <row r="191" spans="1:21" ht="66.75" customHeight="1" x14ac:dyDescent="0.25">
      <c r="A191" s="358"/>
      <c r="B191" s="314"/>
      <c r="C191" s="7" t="s">
        <v>568</v>
      </c>
      <c r="D191" s="41" t="s">
        <v>1402</v>
      </c>
      <c r="E191" s="41" t="s">
        <v>311</v>
      </c>
      <c r="F191" s="43" t="s">
        <v>735</v>
      </c>
      <c r="G191" s="41" t="s">
        <v>1848</v>
      </c>
      <c r="H191" s="41" t="s">
        <v>316</v>
      </c>
      <c r="I191" s="8" t="s">
        <v>331</v>
      </c>
      <c r="J191" s="41" t="s">
        <v>1944</v>
      </c>
      <c r="K191" s="41" t="s">
        <v>1400</v>
      </c>
      <c r="L191" s="41" t="s">
        <v>401</v>
      </c>
      <c r="M191" s="41" t="s">
        <v>335</v>
      </c>
      <c r="N191" s="41" t="s">
        <v>1400</v>
      </c>
      <c r="O191" s="41" t="s">
        <v>1401</v>
      </c>
      <c r="P191" s="41" t="s">
        <v>331</v>
      </c>
      <c r="Q191" s="41" t="s">
        <v>11</v>
      </c>
      <c r="R191" s="41" t="s">
        <v>11</v>
      </c>
      <c r="S191" s="41" t="s">
        <v>331</v>
      </c>
      <c r="T191" s="35"/>
      <c r="U191" s="8" t="s">
        <v>2058</v>
      </c>
    </row>
    <row r="192" spans="1:21" ht="66.75" customHeight="1" x14ac:dyDescent="0.25">
      <c r="A192" s="358"/>
      <c r="B192" s="314"/>
      <c r="C192" s="7" t="s">
        <v>569</v>
      </c>
      <c r="D192" s="41" t="s">
        <v>1403</v>
      </c>
      <c r="E192" s="41" t="s">
        <v>311</v>
      </c>
      <c r="F192" s="43" t="s">
        <v>735</v>
      </c>
      <c r="G192" s="41" t="s">
        <v>1848</v>
      </c>
      <c r="H192" s="41" t="s">
        <v>316</v>
      </c>
      <c r="I192" s="8" t="s">
        <v>331</v>
      </c>
      <c r="J192" s="41" t="s">
        <v>1944</v>
      </c>
      <c r="K192" s="41" t="s">
        <v>1400</v>
      </c>
      <c r="L192" s="41" t="s">
        <v>401</v>
      </c>
      <c r="M192" s="41" t="s">
        <v>335</v>
      </c>
      <c r="N192" s="41" t="s">
        <v>1400</v>
      </c>
      <c r="O192" s="41" t="s">
        <v>1401</v>
      </c>
      <c r="P192" s="41" t="s">
        <v>331</v>
      </c>
      <c r="Q192" s="41" t="s">
        <v>11</v>
      </c>
      <c r="R192" s="41" t="s">
        <v>11</v>
      </c>
      <c r="S192" s="41" t="s">
        <v>331</v>
      </c>
      <c r="T192" s="35"/>
      <c r="U192" s="8" t="s">
        <v>2059</v>
      </c>
    </row>
    <row r="193" spans="1:29" s="66" customFormat="1" ht="71.25" x14ac:dyDescent="0.25">
      <c r="A193" s="358"/>
      <c r="B193" s="314"/>
      <c r="C193" s="7" t="s">
        <v>571</v>
      </c>
      <c r="D193" s="41" t="s">
        <v>501</v>
      </c>
      <c r="E193" s="41" t="s">
        <v>311</v>
      </c>
      <c r="F193" s="43" t="s">
        <v>735</v>
      </c>
      <c r="G193" s="41" t="s">
        <v>1848</v>
      </c>
      <c r="H193" s="7" t="s">
        <v>316</v>
      </c>
      <c r="I193" s="8" t="s">
        <v>331</v>
      </c>
      <c r="J193" s="41" t="s">
        <v>1944</v>
      </c>
      <c r="K193" s="41" t="s">
        <v>1400</v>
      </c>
      <c r="L193" s="41" t="s">
        <v>401</v>
      </c>
      <c r="M193" s="41" t="s">
        <v>335</v>
      </c>
      <c r="N193" s="41" t="s">
        <v>1400</v>
      </c>
      <c r="O193" s="41" t="s">
        <v>1401</v>
      </c>
      <c r="P193" s="41" t="s">
        <v>331</v>
      </c>
      <c r="Q193" s="41" t="s">
        <v>11</v>
      </c>
      <c r="R193" s="41" t="s">
        <v>11</v>
      </c>
      <c r="S193" s="41" t="s">
        <v>331</v>
      </c>
      <c r="T193" s="53"/>
      <c r="U193" s="8" t="s">
        <v>2059</v>
      </c>
      <c r="V193" s="55"/>
      <c r="W193" s="55"/>
      <c r="X193" s="55"/>
      <c r="Y193" s="55"/>
      <c r="Z193" s="55"/>
      <c r="AA193" s="55"/>
      <c r="AB193" s="55"/>
      <c r="AC193" s="55"/>
    </row>
    <row r="194" spans="1:29" ht="57" x14ac:dyDescent="0.25">
      <c r="A194" s="358"/>
      <c r="B194" s="314" t="s">
        <v>78</v>
      </c>
      <c r="C194" s="7" t="s">
        <v>567</v>
      </c>
      <c r="D194" s="41" t="s">
        <v>1398</v>
      </c>
      <c r="E194" s="41" t="s">
        <v>311</v>
      </c>
      <c r="F194" s="43" t="s">
        <v>735</v>
      </c>
      <c r="G194" s="41" t="s">
        <v>1848</v>
      </c>
      <c r="H194" s="7" t="s">
        <v>316</v>
      </c>
      <c r="I194" s="8" t="s">
        <v>331</v>
      </c>
      <c r="J194" s="41" t="s">
        <v>1944</v>
      </c>
      <c r="K194" s="41" t="s">
        <v>1400</v>
      </c>
      <c r="L194" s="41" t="s">
        <v>401</v>
      </c>
      <c r="M194" s="41" t="s">
        <v>335</v>
      </c>
      <c r="N194" s="41" t="s">
        <v>1400</v>
      </c>
      <c r="O194" s="41" t="s">
        <v>1401</v>
      </c>
      <c r="P194" s="41" t="s">
        <v>331</v>
      </c>
      <c r="Q194" s="41" t="s">
        <v>11</v>
      </c>
      <c r="R194" s="41" t="s">
        <v>11</v>
      </c>
      <c r="S194" s="41" t="s">
        <v>331</v>
      </c>
      <c r="T194" s="36"/>
      <c r="U194" s="8" t="s">
        <v>2059</v>
      </c>
    </row>
    <row r="195" spans="1:29" ht="57" x14ac:dyDescent="0.25">
      <c r="A195" s="358"/>
      <c r="B195" s="314"/>
      <c r="C195" s="7" t="s">
        <v>568</v>
      </c>
      <c r="D195" s="41" t="s">
        <v>1402</v>
      </c>
      <c r="E195" s="41" t="s">
        <v>311</v>
      </c>
      <c r="F195" s="43" t="s">
        <v>735</v>
      </c>
      <c r="G195" s="41" t="s">
        <v>1848</v>
      </c>
      <c r="H195" s="7" t="s">
        <v>316</v>
      </c>
      <c r="I195" s="8" t="s">
        <v>331</v>
      </c>
      <c r="J195" s="41" t="s">
        <v>1944</v>
      </c>
      <c r="K195" s="41" t="s">
        <v>1400</v>
      </c>
      <c r="L195" s="41" t="s">
        <v>401</v>
      </c>
      <c r="M195" s="41" t="s">
        <v>335</v>
      </c>
      <c r="N195" s="41" t="s">
        <v>1400</v>
      </c>
      <c r="O195" s="41" t="s">
        <v>1401</v>
      </c>
      <c r="P195" s="41" t="s">
        <v>331</v>
      </c>
      <c r="Q195" s="41" t="s">
        <v>11</v>
      </c>
      <c r="R195" s="41" t="s">
        <v>11</v>
      </c>
      <c r="S195" s="41" t="s">
        <v>331</v>
      </c>
      <c r="T195" s="36"/>
      <c r="U195" s="8" t="s">
        <v>2059</v>
      </c>
    </row>
    <row r="196" spans="1:29" ht="57" x14ac:dyDescent="0.25">
      <c r="A196" s="358"/>
      <c r="B196" s="314"/>
      <c r="C196" s="7" t="s">
        <v>569</v>
      </c>
      <c r="D196" s="41" t="s">
        <v>1403</v>
      </c>
      <c r="E196" s="41" t="s">
        <v>311</v>
      </c>
      <c r="F196" s="43" t="s">
        <v>735</v>
      </c>
      <c r="G196" s="41" t="s">
        <v>1848</v>
      </c>
      <c r="H196" s="7" t="s">
        <v>316</v>
      </c>
      <c r="I196" s="8" t="s">
        <v>331</v>
      </c>
      <c r="J196" s="41" t="s">
        <v>1944</v>
      </c>
      <c r="K196" s="41" t="s">
        <v>1400</v>
      </c>
      <c r="L196" s="41" t="s">
        <v>401</v>
      </c>
      <c r="M196" s="41" t="s">
        <v>335</v>
      </c>
      <c r="N196" s="41" t="s">
        <v>1400</v>
      </c>
      <c r="O196" s="41" t="s">
        <v>1401</v>
      </c>
      <c r="P196" s="41" t="s">
        <v>331</v>
      </c>
      <c r="Q196" s="41" t="s">
        <v>11</v>
      </c>
      <c r="R196" s="41" t="s">
        <v>11</v>
      </c>
      <c r="S196" s="41" t="s">
        <v>331</v>
      </c>
      <c r="T196" s="36"/>
      <c r="U196" s="8" t="s">
        <v>2059</v>
      </c>
    </row>
    <row r="197" spans="1:29" s="66" customFormat="1" ht="71.25" x14ac:dyDescent="0.25">
      <c r="A197" s="358"/>
      <c r="B197" s="314"/>
      <c r="C197" s="7" t="s">
        <v>570</v>
      </c>
      <c r="D197" s="41" t="s">
        <v>501</v>
      </c>
      <c r="E197" s="41" t="s">
        <v>311</v>
      </c>
      <c r="F197" s="43" t="s">
        <v>735</v>
      </c>
      <c r="G197" s="41" t="s">
        <v>1848</v>
      </c>
      <c r="H197" s="7" t="s">
        <v>316</v>
      </c>
      <c r="I197" s="8" t="s">
        <v>331</v>
      </c>
      <c r="J197" s="41" t="s">
        <v>1399</v>
      </c>
      <c r="K197" s="41" t="s">
        <v>1400</v>
      </c>
      <c r="L197" s="41" t="s">
        <v>401</v>
      </c>
      <c r="M197" s="41" t="s">
        <v>335</v>
      </c>
      <c r="N197" s="41" t="s">
        <v>1400</v>
      </c>
      <c r="O197" s="41" t="s">
        <v>1401</v>
      </c>
      <c r="P197" s="41" t="s">
        <v>331</v>
      </c>
      <c r="Q197" s="41" t="s">
        <v>11</v>
      </c>
      <c r="R197" s="41" t="s">
        <v>11</v>
      </c>
      <c r="S197" s="41" t="s">
        <v>331</v>
      </c>
      <c r="T197" s="53"/>
      <c r="U197" s="8" t="s">
        <v>2059</v>
      </c>
      <c r="V197" s="55"/>
      <c r="W197" s="55"/>
      <c r="X197" s="55"/>
      <c r="Y197" s="55"/>
      <c r="Z197" s="55"/>
      <c r="AA197" s="55"/>
      <c r="AB197" s="55"/>
      <c r="AC197" s="55"/>
    </row>
    <row r="198" spans="1:29" ht="71.25" x14ac:dyDescent="0.25">
      <c r="A198" s="358"/>
      <c r="B198" s="314" t="s">
        <v>79</v>
      </c>
      <c r="C198" s="7" t="s">
        <v>567</v>
      </c>
      <c r="D198" s="41" t="s">
        <v>1398</v>
      </c>
      <c r="E198" s="41" t="s">
        <v>311</v>
      </c>
      <c r="F198" s="43" t="s">
        <v>735</v>
      </c>
      <c r="G198" s="41" t="s">
        <v>1848</v>
      </c>
      <c r="H198" s="7" t="s">
        <v>316</v>
      </c>
      <c r="I198" s="8" t="s">
        <v>331</v>
      </c>
      <c r="J198" s="41" t="s">
        <v>1399</v>
      </c>
      <c r="K198" s="41" t="s">
        <v>1400</v>
      </c>
      <c r="L198" s="41" t="s">
        <v>401</v>
      </c>
      <c r="M198" s="41" t="s">
        <v>335</v>
      </c>
      <c r="N198" s="41" t="s">
        <v>1400</v>
      </c>
      <c r="O198" s="41" t="s">
        <v>1404</v>
      </c>
      <c r="P198" s="41" t="s">
        <v>331</v>
      </c>
      <c r="Q198" s="41" t="s">
        <v>11</v>
      </c>
      <c r="R198" s="41" t="s">
        <v>11</v>
      </c>
      <c r="S198" s="41" t="s">
        <v>331</v>
      </c>
      <c r="T198" s="36"/>
      <c r="U198" s="8" t="s">
        <v>2059</v>
      </c>
    </row>
    <row r="199" spans="1:29" ht="71.25" x14ac:dyDescent="0.25">
      <c r="A199" s="358"/>
      <c r="B199" s="314"/>
      <c r="C199" s="7" t="s">
        <v>568</v>
      </c>
      <c r="D199" s="41" t="s">
        <v>1402</v>
      </c>
      <c r="E199" s="41" t="s">
        <v>311</v>
      </c>
      <c r="F199" s="43" t="s">
        <v>735</v>
      </c>
      <c r="G199" s="41" t="s">
        <v>1848</v>
      </c>
      <c r="H199" s="7" t="s">
        <v>316</v>
      </c>
      <c r="I199" s="8" t="s">
        <v>331</v>
      </c>
      <c r="J199" s="41" t="s">
        <v>1399</v>
      </c>
      <c r="K199" s="41" t="s">
        <v>1400</v>
      </c>
      <c r="L199" s="41" t="s">
        <v>401</v>
      </c>
      <c r="M199" s="41" t="s">
        <v>335</v>
      </c>
      <c r="N199" s="41" t="s">
        <v>1400</v>
      </c>
      <c r="O199" s="41" t="s">
        <v>1405</v>
      </c>
      <c r="P199" s="41" t="s">
        <v>331</v>
      </c>
      <c r="Q199" s="41" t="s">
        <v>11</v>
      </c>
      <c r="R199" s="41" t="s">
        <v>11</v>
      </c>
      <c r="S199" s="41" t="s">
        <v>331</v>
      </c>
      <c r="T199" s="36"/>
      <c r="U199" s="8" t="s">
        <v>2059</v>
      </c>
    </row>
    <row r="200" spans="1:29" ht="71.25" x14ac:dyDescent="0.25">
      <c r="A200" s="358"/>
      <c r="B200" s="314"/>
      <c r="C200" s="7" t="s">
        <v>569</v>
      </c>
      <c r="D200" s="41" t="s">
        <v>1403</v>
      </c>
      <c r="E200" s="41" t="s">
        <v>311</v>
      </c>
      <c r="F200" s="43" t="s">
        <v>735</v>
      </c>
      <c r="G200" s="41" t="s">
        <v>1848</v>
      </c>
      <c r="H200" s="7" t="s">
        <v>316</v>
      </c>
      <c r="I200" s="8" t="s">
        <v>331</v>
      </c>
      <c r="J200" s="41" t="s">
        <v>1399</v>
      </c>
      <c r="K200" s="41" t="s">
        <v>1400</v>
      </c>
      <c r="L200" s="41" t="s">
        <v>401</v>
      </c>
      <c r="M200" s="41" t="s">
        <v>335</v>
      </c>
      <c r="N200" s="41" t="s">
        <v>1400</v>
      </c>
      <c r="O200" s="41" t="s">
        <v>1406</v>
      </c>
      <c r="P200" s="41" t="s">
        <v>331</v>
      </c>
      <c r="Q200" s="41" t="s">
        <v>11</v>
      </c>
      <c r="R200" s="41" t="s">
        <v>11</v>
      </c>
      <c r="S200" s="41" t="s">
        <v>331</v>
      </c>
      <c r="T200" s="36"/>
      <c r="U200" s="8" t="s">
        <v>2059</v>
      </c>
    </row>
    <row r="201" spans="1:29" ht="71.25" x14ac:dyDescent="0.25">
      <c r="A201" s="358"/>
      <c r="B201" s="314"/>
      <c r="C201" s="7" t="s">
        <v>571</v>
      </c>
      <c r="D201" s="41" t="s">
        <v>502</v>
      </c>
      <c r="E201" s="41" t="s">
        <v>311</v>
      </c>
      <c r="F201" s="43" t="s">
        <v>735</v>
      </c>
      <c r="G201" s="41" t="s">
        <v>1848</v>
      </c>
      <c r="H201" s="7" t="s">
        <v>316</v>
      </c>
      <c r="I201" s="8" t="s">
        <v>331</v>
      </c>
      <c r="J201" s="41" t="s">
        <v>1399</v>
      </c>
      <c r="K201" s="41" t="s">
        <v>1400</v>
      </c>
      <c r="L201" s="41" t="s">
        <v>401</v>
      </c>
      <c r="M201" s="41" t="s">
        <v>335</v>
      </c>
      <c r="N201" s="41" t="s">
        <v>1400</v>
      </c>
      <c r="O201" s="41" t="s">
        <v>1407</v>
      </c>
      <c r="P201" s="41" t="s">
        <v>331</v>
      </c>
      <c r="Q201" s="41" t="s">
        <v>11</v>
      </c>
      <c r="R201" s="41" t="s">
        <v>11</v>
      </c>
      <c r="S201" s="41" t="s">
        <v>331</v>
      </c>
      <c r="T201" s="36"/>
      <c r="U201" s="8" t="s">
        <v>2059</v>
      </c>
    </row>
    <row r="202" spans="1:29" ht="71.25" x14ac:dyDescent="0.25">
      <c r="A202" s="358"/>
      <c r="B202" s="314" t="s">
        <v>80</v>
      </c>
      <c r="C202" s="7" t="s">
        <v>567</v>
      </c>
      <c r="D202" s="41" t="s">
        <v>1398</v>
      </c>
      <c r="E202" s="41" t="s">
        <v>311</v>
      </c>
      <c r="F202" s="43" t="s">
        <v>735</v>
      </c>
      <c r="G202" s="41" t="s">
        <v>1848</v>
      </c>
      <c r="H202" s="7" t="s">
        <v>316</v>
      </c>
      <c r="I202" s="8" t="s">
        <v>331</v>
      </c>
      <c r="J202" s="41" t="s">
        <v>1399</v>
      </c>
      <c r="K202" s="41" t="s">
        <v>1400</v>
      </c>
      <c r="L202" s="41" t="s">
        <v>401</v>
      </c>
      <c r="M202" s="41" t="s">
        <v>335</v>
      </c>
      <c r="N202" s="41" t="s">
        <v>1400</v>
      </c>
      <c r="O202" s="41" t="s">
        <v>1404</v>
      </c>
      <c r="P202" s="41" t="s">
        <v>331</v>
      </c>
      <c r="Q202" s="41" t="s">
        <v>11</v>
      </c>
      <c r="R202" s="41" t="s">
        <v>11</v>
      </c>
      <c r="S202" s="41" t="s">
        <v>331</v>
      </c>
      <c r="T202" s="36"/>
      <c r="U202" s="8" t="s">
        <v>2059</v>
      </c>
    </row>
    <row r="203" spans="1:29" ht="71.25" x14ac:dyDescent="0.25">
      <c r="A203" s="358"/>
      <c r="B203" s="314"/>
      <c r="C203" s="7" t="s">
        <v>568</v>
      </c>
      <c r="D203" s="41" t="s">
        <v>1402</v>
      </c>
      <c r="E203" s="41" t="s">
        <v>311</v>
      </c>
      <c r="F203" s="43" t="s">
        <v>735</v>
      </c>
      <c r="G203" s="41" t="s">
        <v>1848</v>
      </c>
      <c r="H203" s="7" t="s">
        <v>316</v>
      </c>
      <c r="I203" s="8" t="s">
        <v>331</v>
      </c>
      <c r="J203" s="41" t="s">
        <v>1399</v>
      </c>
      <c r="K203" s="41" t="s">
        <v>1400</v>
      </c>
      <c r="L203" s="41" t="s">
        <v>401</v>
      </c>
      <c r="M203" s="41" t="s">
        <v>335</v>
      </c>
      <c r="N203" s="41" t="s">
        <v>1400</v>
      </c>
      <c r="O203" s="41" t="s">
        <v>1405</v>
      </c>
      <c r="P203" s="41" t="s">
        <v>331</v>
      </c>
      <c r="Q203" s="41" t="s">
        <v>11</v>
      </c>
      <c r="R203" s="41" t="s">
        <v>11</v>
      </c>
      <c r="S203" s="41" t="s">
        <v>331</v>
      </c>
      <c r="T203" s="36"/>
      <c r="U203" s="8" t="s">
        <v>2058</v>
      </c>
    </row>
    <row r="204" spans="1:29" ht="71.25" x14ac:dyDescent="0.25">
      <c r="A204" s="358"/>
      <c r="B204" s="314"/>
      <c r="C204" s="7" t="s">
        <v>569</v>
      </c>
      <c r="D204" s="41" t="s">
        <v>1403</v>
      </c>
      <c r="E204" s="41" t="s">
        <v>311</v>
      </c>
      <c r="F204" s="43" t="s">
        <v>735</v>
      </c>
      <c r="G204" s="41" t="s">
        <v>1848</v>
      </c>
      <c r="H204" s="7" t="s">
        <v>316</v>
      </c>
      <c r="I204" s="8" t="s">
        <v>331</v>
      </c>
      <c r="J204" s="41" t="s">
        <v>1399</v>
      </c>
      <c r="K204" s="41" t="s">
        <v>1400</v>
      </c>
      <c r="L204" s="41" t="s">
        <v>401</v>
      </c>
      <c r="M204" s="41" t="s">
        <v>335</v>
      </c>
      <c r="N204" s="41" t="s">
        <v>1400</v>
      </c>
      <c r="O204" s="41" t="s">
        <v>1406</v>
      </c>
      <c r="P204" s="41" t="s">
        <v>331</v>
      </c>
      <c r="Q204" s="41" t="s">
        <v>11</v>
      </c>
      <c r="R204" s="41" t="s">
        <v>11</v>
      </c>
      <c r="S204" s="41" t="s">
        <v>331</v>
      </c>
      <c r="T204" s="36"/>
      <c r="U204" s="8" t="s">
        <v>2059</v>
      </c>
    </row>
    <row r="205" spans="1:29" ht="51.95" customHeight="1" x14ac:dyDescent="0.25">
      <c r="A205" s="358"/>
      <c r="B205" s="314"/>
      <c r="C205" s="7" t="s">
        <v>571</v>
      </c>
      <c r="D205" s="41" t="s">
        <v>502</v>
      </c>
      <c r="E205" s="41" t="s">
        <v>311</v>
      </c>
      <c r="F205" s="43" t="s">
        <v>735</v>
      </c>
      <c r="G205" s="41" t="s">
        <v>1848</v>
      </c>
      <c r="H205" s="7" t="s">
        <v>316</v>
      </c>
      <c r="I205" s="8" t="s">
        <v>331</v>
      </c>
      <c r="J205" s="41" t="s">
        <v>1399</v>
      </c>
      <c r="K205" s="41" t="s">
        <v>1400</v>
      </c>
      <c r="L205" s="41" t="s">
        <v>401</v>
      </c>
      <c r="M205" s="41" t="s">
        <v>335</v>
      </c>
      <c r="N205" s="41" t="s">
        <v>1400</v>
      </c>
      <c r="O205" s="41" t="s">
        <v>1407</v>
      </c>
      <c r="P205" s="41" t="s">
        <v>331</v>
      </c>
      <c r="Q205" s="41" t="s">
        <v>11</v>
      </c>
      <c r="R205" s="41" t="s">
        <v>11</v>
      </c>
      <c r="S205" s="41" t="s">
        <v>331</v>
      </c>
      <c r="T205" s="36"/>
      <c r="U205" s="8" t="s">
        <v>2059</v>
      </c>
    </row>
    <row r="206" spans="1:29" ht="51.95" customHeight="1" x14ac:dyDescent="0.25">
      <c r="A206" s="358"/>
      <c r="B206" s="314" t="s">
        <v>81</v>
      </c>
      <c r="C206" s="7" t="s">
        <v>567</v>
      </c>
      <c r="D206" s="41" t="s">
        <v>1398</v>
      </c>
      <c r="E206" s="41" t="s">
        <v>311</v>
      </c>
      <c r="F206" s="43" t="s">
        <v>735</v>
      </c>
      <c r="G206" s="41" t="s">
        <v>1848</v>
      </c>
      <c r="H206" s="7" t="s">
        <v>316</v>
      </c>
      <c r="I206" s="8" t="s">
        <v>331</v>
      </c>
      <c r="J206" s="41" t="s">
        <v>1399</v>
      </c>
      <c r="K206" s="41" t="s">
        <v>1400</v>
      </c>
      <c r="L206" s="41" t="s">
        <v>401</v>
      </c>
      <c r="M206" s="41" t="s">
        <v>335</v>
      </c>
      <c r="N206" s="41" t="s">
        <v>1400</v>
      </c>
      <c r="O206" s="41" t="s">
        <v>1404</v>
      </c>
      <c r="P206" s="41" t="s">
        <v>331</v>
      </c>
      <c r="Q206" s="41" t="s">
        <v>11</v>
      </c>
      <c r="R206" s="41" t="s">
        <v>11</v>
      </c>
      <c r="S206" s="41" t="s">
        <v>331</v>
      </c>
      <c r="T206" s="36"/>
      <c r="U206" s="8" t="s">
        <v>2059</v>
      </c>
    </row>
    <row r="207" spans="1:29" ht="51.95" customHeight="1" x14ac:dyDescent="0.25">
      <c r="A207" s="358"/>
      <c r="B207" s="314"/>
      <c r="C207" s="7" t="s">
        <v>568</v>
      </c>
      <c r="D207" s="41" t="s">
        <v>1402</v>
      </c>
      <c r="E207" s="41" t="s">
        <v>311</v>
      </c>
      <c r="F207" s="43" t="s">
        <v>735</v>
      </c>
      <c r="G207" s="41" t="s">
        <v>1848</v>
      </c>
      <c r="H207" s="7" t="s">
        <v>316</v>
      </c>
      <c r="I207" s="8" t="s">
        <v>331</v>
      </c>
      <c r="J207" s="41" t="s">
        <v>1399</v>
      </c>
      <c r="K207" s="41" t="s">
        <v>1400</v>
      </c>
      <c r="L207" s="41" t="s">
        <v>401</v>
      </c>
      <c r="M207" s="41" t="s">
        <v>335</v>
      </c>
      <c r="N207" s="41" t="s">
        <v>1400</v>
      </c>
      <c r="O207" s="41" t="s">
        <v>1405</v>
      </c>
      <c r="P207" s="41" t="s">
        <v>331</v>
      </c>
      <c r="Q207" s="41" t="s">
        <v>11</v>
      </c>
      <c r="R207" s="41" t="s">
        <v>11</v>
      </c>
      <c r="S207" s="41" t="s">
        <v>331</v>
      </c>
      <c r="T207" s="36"/>
      <c r="U207" s="8" t="s">
        <v>2059</v>
      </c>
    </row>
    <row r="208" spans="1:29" ht="51.95" customHeight="1" x14ac:dyDescent="0.25">
      <c r="A208" s="358"/>
      <c r="B208" s="314"/>
      <c r="C208" s="7" t="s">
        <v>569</v>
      </c>
      <c r="D208" s="41" t="s">
        <v>1403</v>
      </c>
      <c r="E208" s="41" t="s">
        <v>311</v>
      </c>
      <c r="F208" s="43" t="s">
        <v>735</v>
      </c>
      <c r="G208" s="41" t="s">
        <v>1848</v>
      </c>
      <c r="H208" s="7" t="s">
        <v>316</v>
      </c>
      <c r="I208" s="8" t="s">
        <v>331</v>
      </c>
      <c r="J208" s="41" t="s">
        <v>1399</v>
      </c>
      <c r="K208" s="41" t="s">
        <v>1400</v>
      </c>
      <c r="L208" s="41" t="s">
        <v>401</v>
      </c>
      <c r="M208" s="41" t="s">
        <v>335</v>
      </c>
      <c r="N208" s="41" t="s">
        <v>1400</v>
      </c>
      <c r="O208" s="41" t="s">
        <v>1406</v>
      </c>
      <c r="P208" s="41" t="s">
        <v>331</v>
      </c>
      <c r="Q208" s="41" t="s">
        <v>11</v>
      </c>
      <c r="R208" s="41" t="s">
        <v>11</v>
      </c>
      <c r="S208" s="41" t="s">
        <v>331</v>
      </c>
      <c r="T208" s="36"/>
      <c r="U208" s="8" t="s">
        <v>2059</v>
      </c>
    </row>
    <row r="209" spans="1:21" ht="72" thickBot="1" x14ac:dyDescent="0.3">
      <c r="A209" s="359"/>
      <c r="B209" s="314"/>
      <c r="C209" s="7" t="s">
        <v>571</v>
      </c>
      <c r="D209" s="41" t="s">
        <v>502</v>
      </c>
      <c r="E209" s="41" t="s">
        <v>311</v>
      </c>
      <c r="F209" s="43" t="s">
        <v>735</v>
      </c>
      <c r="G209" s="41" t="s">
        <v>1848</v>
      </c>
      <c r="H209" s="7" t="s">
        <v>316</v>
      </c>
      <c r="I209" s="8" t="s">
        <v>331</v>
      </c>
      <c r="J209" s="41" t="s">
        <v>1399</v>
      </c>
      <c r="K209" s="41" t="s">
        <v>1400</v>
      </c>
      <c r="L209" s="41" t="s">
        <v>401</v>
      </c>
      <c r="M209" s="41" t="s">
        <v>335</v>
      </c>
      <c r="N209" s="41" t="s">
        <v>1400</v>
      </c>
      <c r="O209" s="41" t="s">
        <v>1407</v>
      </c>
      <c r="P209" s="41" t="s">
        <v>331</v>
      </c>
      <c r="Q209" s="41" t="s">
        <v>11</v>
      </c>
      <c r="R209" s="41" t="s">
        <v>11</v>
      </c>
      <c r="S209" s="41" t="s">
        <v>331</v>
      </c>
      <c r="T209" s="36"/>
      <c r="U209" s="8" t="s">
        <v>2059</v>
      </c>
    </row>
    <row r="210" spans="1:21" ht="28.5" x14ac:dyDescent="0.25">
      <c r="A210" s="198"/>
      <c r="B210" s="315" t="s">
        <v>331</v>
      </c>
      <c r="C210" s="76" t="s">
        <v>2050</v>
      </c>
      <c r="D210" s="6" t="s">
        <v>2051</v>
      </c>
      <c r="E210" s="175" t="s">
        <v>311</v>
      </c>
      <c r="F210" s="172" t="s">
        <v>552</v>
      </c>
      <c r="G210" s="173" t="s">
        <v>327</v>
      </c>
      <c r="H210" s="176" t="s">
        <v>316</v>
      </c>
      <c r="I210" s="174" t="s">
        <v>331</v>
      </c>
      <c r="J210" s="173" t="s">
        <v>331</v>
      </c>
      <c r="K210" s="173" t="s">
        <v>2052</v>
      </c>
      <c r="L210" s="173" t="s">
        <v>2054</v>
      </c>
      <c r="M210" s="173" t="s">
        <v>334</v>
      </c>
      <c r="N210" s="173" t="s">
        <v>2052</v>
      </c>
      <c r="O210" s="175" t="s">
        <v>2055</v>
      </c>
      <c r="P210" s="173" t="s">
        <v>331</v>
      </c>
      <c r="Q210" s="173" t="s">
        <v>331</v>
      </c>
      <c r="R210" s="173" t="s">
        <v>11</v>
      </c>
      <c r="S210" s="173" t="s">
        <v>331</v>
      </c>
      <c r="T210" s="67"/>
      <c r="U210" s="8" t="s">
        <v>2059</v>
      </c>
    </row>
    <row r="211" spans="1:21" ht="42" customHeight="1" x14ac:dyDescent="0.25">
      <c r="A211" s="363" t="s">
        <v>66</v>
      </c>
      <c r="B211" s="315"/>
      <c r="C211" s="76" t="s">
        <v>575</v>
      </c>
      <c r="D211" s="173" t="s">
        <v>1637</v>
      </c>
      <c r="E211" s="175" t="s">
        <v>311</v>
      </c>
      <c r="F211" s="48" t="s">
        <v>552</v>
      </c>
      <c r="G211" s="48" t="s">
        <v>327</v>
      </c>
      <c r="H211" s="48" t="s">
        <v>316</v>
      </c>
      <c r="I211" s="48" t="s">
        <v>331</v>
      </c>
      <c r="J211" s="48" t="s">
        <v>331</v>
      </c>
      <c r="K211" s="48" t="s">
        <v>2053</v>
      </c>
      <c r="L211" s="48" t="s">
        <v>334</v>
      </c>
      <c r="M211" s="48" t="s">
        <v>334</v>
      </c>
      <c r="N211" s="173" t="s">
        <v>2053</v>
      </c>
      <c r="O211" s="175" t="s">
        <v>2055</v>
      </c>
      <c r="P211" s="48" t="s">
        <v>331</v>
      </c>
      <c r="Q211" s="48" t="s">
        <v>331</v>
      </c>
      <c r="R211" s="48" t="s">
        <v>331</v>
      </c>
      <c r="S211" s="48" t="s">
        <v>331</v>
      </c>
      <c r="T211" s="67"/>
      <c r="U211" s="8" t="s">
        <v>2059</v>
      </c>
    </row>
    <row r="212" spans="1:21" ht="39" customHeight="1" thickBot="1" x14ac:dyDescent="0.3">
      <c r="A212" s="364"/>
      <c r="B212" s="315"/>
      <c r="C212" s="194" t="s">
        <v>1056</v>
      </c>
      <c r="D212" s="41" t="s">
        <v>331</v>
      </c>
      <c r="E212" s="175" t="s">
        <v>331</v>
      </c>
      <c r="F212" s="41" t="s">
        <v>331</v>
      </c>
      <c r="G212" s="41" t="s">
        <v>331</v>
      </c>
      <c r="H212" s="41" t="s">
        <v>331</v>
      </c>
      <c r="I212" s="41" t="s">
        <v>331</v>
      </c>
      <c r="J212" s="41" t="s">
        <v>331</v>
      </c>
      <c r="K212" s="41" t="s">
        <v>331</v>
      </c>
      <c r="L212" s="41" t="s">
        <v>331</v>
      </c>
      <c r="M212" s="41" t="s">
        <v>331</v>
      </c>
      <c r="N212" s="41" t="s">
        <v>331</v>
      </c>
      <c r="O212" s="10" t="s">
        <v>331</v>
      </c>
      <c r="P212" s="41" t="s">
        <v>331</v>
      </c>
      <c r="Q212" s="41" t="s">
        <v>331</v>
      </c>
      <c r="R212" s="41" t="s">
        <v>331</v>
      </c>
      <c r="S212" s="41" t="s">
        <v>331</v>
      </c>
      <c r="T212" s="36"/>
      <c r="U212" s="8" t="s">
        <v>2059</v>
      </c>
    </row>
    <row r="213" spans="1:21" ht="48.75" customHeight="1" x14ac:dyDescent="0.25">
      <c r="A213" s="352" t="s">
        <v>67</v>
      </c>
      <c r="B213" s="173" t="s">
        <v>68</v>
      </c>
      <c r="C213" s="7" t="s">
        <v>331</v>
      </c>
      <c r="D213" s="6" t="s">
        <v>1664</v>
      </c>
      <c r="E213" s="175" t="s">
        <v>311</v>
      </c>
      <c r="F213" s="43" t="s">
        <v>735</v>
      </c>
      <c r="G213" s="41" t="s">
        <v>1165</v>
      </c>
      <c r="H213" s="7" t="s">
        <v>316</v>
      </c>
      <c r="I213" s="7" t="s">
        <v>316</v>
      </c>
      <c r="J213" s="41" t="str">
        <f>PROPER("BIENESTAR INSTITUCIONAL - PORTAL UNIVERSIDAD DEL QUINDIO")</f>
        <v>Bienestar Institucional - Portal Universidad Del Quindio</v>
      </c>
      <c r="K213" s="41" t="str">
        <f>PROPER("BIENESTAR INSTITUCIONAL")</f>
        <v>Bienestar Institucional</v>
      </c>
      <c r="L213" s="10" t="s">
        <v>334</v>
      </c>
      <c r="M213" s="7" t="s">
        <v>331</v>
      </c>
      <c r="N213" s="41" t="str">
        <f>PROPER("BIENESTAR INSTITUCIONAL")</f>
        <v>Bienestar Institucional</v>
      </c>
      <c r="O213" s="41" t="s">
        <v>1665</v>
      </c>
      <c r="P213" s="7" t="s">
        <v>331</v>
      </c>
      <c r="Q213" s="7" t="s">
        <v>331</v>
      </c>
      <c r="R213" s="7" t="s">
        <v>11</v>
      </c>
      <c r="S213" s="7" t="s">
        <v>331</v>
      </c>
      <c r="T213" s="36"/>
      <c r="U213" s="8" t="s">
        <v>2059</v>
      </c>
    </row>
    <row r="214" spans="1:21" ht="57" x14ac:dyDescent="0.25">
      <c r="A214" s="353"/>
      <c r="B214" s="41" t="s">
        <v>69</v>
      </c>
      <c r="C214" s="7" t="s">
        <v>331</v>
      </c>
      <c r="D214" s="6" t="s">
        <v>1814</v>
      </c>
      <c r="E214" s="175" t="s">
        <v>311</v>
      </c>
      <c r="F214" s="43" t="s">
        <v>735</v>
      </c>
      <c r="G214" s="41" t="s">
        <v>1165</v>
      </c>
      <c r="H214" s="7" t="s">
        <v>316</v>
      </c>
      <c r="I214" s="7" t="s">
        <v>316</v>
      </c>
      <c r="J214" s="41" t="str">
        <f>PROPER("BIENESTAR INSTITUCIONAL - PORTAL UNIVERSIDAD DEL QUINDIO")</f>
        <v>Bienestar Institucional - Portal Universidad Del Quindio</v>
      </c>
      <c r="K214" s="41" t="str">
        <f>PROPER("BIENESTAR INSTITUCIONAL")</f>
        <v>Bienestar Institucional</v>
      </c>
      <c r="L214" s="10" t="s">
        <v>334</v>
      </c>
      <c r="M214" s="7" t="s">
        <v>331</v>
      </c>
      <c r="N214" s="41" t="str">
        <f>PROPER("BIENESTAR INSTITUCIONAL")</f>
        <v>Bienestar Institucional</v>
      </c>
      <c r="O214" s="41" t="str">
        <f>PROPER("RESOLUCION DE RECTORIA 0648 DEL 23 DE JUNIO DE 2015")</f>
        <v>Resolucion De Rectoria 0648 Del 23 De Junio De 2015</v>
      </c>
      <c r="P214" s="7" t="s">
        <v>331</v>
      </c>
      <c r="Q214" s="7" t="s">
        <v>331</v>
      </c>
      <c r="R214" s="7" t="s">
        <v>11</v>
      </c>
      <c r="S214" s="7" t="s">
        <v>331</v>
      </c>
      <c r="T214" s="36"/>
      <c r="U214" s="8" t="s">
        <v>2059</v>
      </c>
    </row>
    <row r="215" spans="1:21" ht="42.75" x14ac:dyDescent="0.25">
      <c r="A215" s="353"/>
      <c r="B215" s="41" t="s">
        <v>70</v>
      </c>
      <c r="C215" s="7" t="s">
        <v>331</v>
      </c>
      <c r="D215" s="6" t="s">
        <v>1815</v>
      </c>
      <c r="E215" s="175" t="s">
        <v>311</v>
      </c>
      <c r="F215" s="43" t="s">
        <v>735</v>
      </c>
      <c r="G215" s="41" t="s">
        <v>1165</v>
      </c>
      <c r="H215" s="7" t="s">
        <v>316</v>
      </c>
      <c r="I215" s="7" t="s">
        <v>316</v>
      </c>
      <c r="J215" s="41" t="str">
        <f>PROPER("BIENESTAR INSTITUCIONAL - PORTAL UNIVERSIDAD DEL QUINDIO")</f>
        <v>Bienestar Institucional - Portal Universidad Del Quindio</v>
      </c>
      <c r="K215" s="41" t="str">
        <f>PROPER("BIENESTAR INSTITUCIONAL")</f>
        <v>Bienestar Institucional</v>
      </c>
      <c r="L215" s="10" t="s">
        <v>334</v>
      </c>
      <c r="M215" s="7" t="s">
        <v>331</v>
      </c>
      <c r="N215" s="41" t="str">
        <f>PROPER("BIENESTAR INSTITUCIONAL")</f>
        <v>Bienestar Institucional</v>
      </c>
      <c r="O215" s="41" t="s">
        <v>1816</v>
      </c>
      <c r="P215" s="7" t="s">
        <v>331</v>
      </c>
      <c r="Q215" s="7" t="s">
        <v>331</v>
      </c>
      <c r="R215" s="7" t="s">
        <v>11</v>
      </c>
      <c r="S215" s="7" t="s">
        <v>331</v>
      </c>
      <c r="T215" s="36"/>
      <c r="U215" s="8" t="s">
        <v>2058</v>
      </c>
    </row>
    <row r="216" spans="1:21" ht="214.5" thickBot="1" x14ac:dyDescent="0.3">
      <c r="A216" s="354"/>
      <c r="B216" s="42" t="s">
        <v>71</v>
      </c>
      <c r="C216" s="187" t="s">
        <v>331</v>
      </c>
      <c r="D216" s="52" t="s">
        <v>1175</v>
      </c>
      <c r="E216" s="26" t="s">
        <v>752</v>
      </c>
      <c r="F216" s="43" t="s">
        <v>735</v>
      </c>
      <c r="G216" s="42" t="s">
        <v>1165</v>
      </c>
      <c r="H216" s="26" t="s">
        <v>316</v>
      </c>
      <c r="I216" s="26" t="s">
        <v>316</v>
      </c>
      <c r="J216" s="41" t="str">
        <f>PROPER("BIENESTAR INSTITUCIONAL - PORTAL UNIVERSIDAD DEL QUINDIO")</f>
        <v>Bienestar Institucional - Portal Universidad Del Quindio</v>
      </c>
      <c r="K216" s="41" t="str">
        <f>PROPER("BIENESTAR INSTITUCIONAL")</f>
        <v>Bienestar Institucional</v>
      </c>
      <c r="L216" s="10" t="s">
        <v>334</v>
      </c>
      <c r="M216" s="26" t="s">
        <v>331</v>
      </c>
      <c r="N216" s="41" t="str">
        <f>PROPER("BIENESTAR INSTITUCIONAL")</f>
        <v>Bienestar Institucional</v>
      </c>
      <c r="O216" s="42" t="s">
        <v>1817</v>
      </c>
      <c r="P216" s="26" t="s">
        <v>331</v>
      </c>
      <c r="Q216" s="26" t="s">
        <v>331</v>
      </c>
      <c r="R216" s="26" t="s">
        <v>11</v>
      </c>
      <c r="S216" s="26" t="s">
        <v>331</v>
      </c>
      <c r="T216" s="36"/>
      <c r="U216" s="8" t="s">
        <v>2059</v>
      </c>
    </row>
    <row r="217" spans="1:21" ht="108" customHeight="1" thickBot="1" x14ac:dyDescent="0.3">
      <c r="A217" s="14" t="s">
        <v>72</v>
      </c>
      <c r="B217" s="11" t="s">
        <v>73</v>
      </c>
      <c r="C217" s="194" t="s">
        <v>527</v>
      </c>
      <c r="D217" s="6" t="s">
        <v>528</v>
      </c>
      <c r="E217" s="43" t="s">
        <v>311</v>
      </c>
      <c r="F217" s="7" t="s">
        <v>312</v>
      </c>
      <c r="G217" s="7" t="s">
        <v>519</v>
      </c>
      <c r="H217" s="10" t="s">
        <v>11</v>
      </c>
      <c r="I217" s="10" t="s">
        <v>523</v>
      </c>
      <c r="J217" s="43" t="s">
        <v>529</v>
      </c>
      <c r="K217" s="43" t="s">
        <v>529</v>
      </c>
      <c r="L217" s="10" t="s">
        <v>334</v>
      </c>
      <c r="M217" s="10" t="s">
        <v>334</v>
      </c>
      <c r="N217" s="43" t="s">
        <v>529</v>
      </c>
      <c r="O217" s="43" t="s">
        <v>530</v>
      </c>
      <c r="P217" s="10" t="s">
        <v>531</v>
      </c>
      <c r="Q217" s="10" t="s">
        <v>11</v>
      </c>
      <c r="R217" s="10" t="s">
        <v>11</v>
      </c>
      <c r="S217" s="10" t="s">
        <v>331</v>
      </c>
      <c r="T217" s="35"/>
      <c r="U217" s="8" t="s">
        <v>2059</v>
      </c>
    </row>
    <row r="218" spans="1:21" ht="51.95" customHeight="1" x14ac:dyDescent="0.25">
      <c r="A218" s="246" t="s">
        <v>74</v>
      </c>
      <c r="B218" s="280" t="s">
        <v>331</v>
      </c>
      <c r="C218" s="3" t="s">
        <v>1885</v>
      </c>
      <c r="D218" s="9" t="s">
        <v>1131</v>
      </c>
      <c r="E218" s="10" t="s">
        <v>311</v>
      </c>
      <c r="F218" s="10" t="s">
        <v>1886</v>
      </c>
      <c r="G218" s="10" t="s">
        <v>1877</v>
      </c>
      <c r="H218" s="10" t="s">
        <v>11</v>
      </c>
      <c r="I218" s="10" t="s">
        <v>331</v>
      </c>
      <c r="J218" s="43" t="s">
        <v>1252</v>
      </c>
      <c r="K218" s="43" t="s">
        <v>1252</v>
      </c>
      <c r="L218" s="8" t="s">
        <v>1948</v>
      </c>
      <c r="M218" s="8" t="s">
        <v>1948</v>
      </c>
      <c r="N218" s="43" t="s">
        <v>1887</v>
      </c>
      <c r="O218" s="43" t="s">
        <v>1888</v>
      </c>
      <c r="P218" s="10" t="s">
        <v>331</v>
      </c>
      <c r="Q218" s="10" t="s">
        <v>331</v>
      </c>
      <c r="R218" s="10" t="s">
        <v>11</v>
      </c>
      <c r="S218" s="10" t="s">
        <v>331</v>
      </c>
      <c r="T218" s="53"/>
      <c r="U218" s="8" t="s">
        <v>2059</v>
      </c>
    </row>
    <row r="219" spans="1:21" ht="42.75" x14ac:dyDescent="0.25">
      <c r="A219" s="247"/>
      <c r="B219" s="281"/>
      <c r="C219" s="194" t="s">
        <v>1129</v>
      </c>
      <c r="D219" s="9" t="s">
        <v>1132</v>
      </c>
      <c r="E219" s="43" t="s">
        <v>311</v>
      </c>
      <c r="F219" s="8" t="s">
        <v>312</v>
      </c>
      <c r="G219" s="10" t="s">
        <v>724</v>
      </c>
      <c r="H219" s="10" t="s">
        <v>11</v>
      </c>
      <c r="I219" s="10" t="s">
        <v>331</v>
      </c>
      <c r="J219" s="43" t="s">
        <v>1893</v>
      </c>
      <c r="K219" s="43" t="s">
        <v>1893</v>
      </c>
      <c r="L219" s="10" t="s">
        <v>853</v>
      </c>
      <c r="M219" s="10" t="s">
        <v>331</v>
      </c>
      <c r="N219" s="43" t="s">
        <v>1893</v>
      </c>
      <c r="O219" s="181" t="s">
        <v>2056</v>
      </c>
      <c r="P219" s="189" t="s">
        <v>331</v>
      </c>
      <c r="Q219" s="189" t="s">
        <v>331</v>
      </c>
      <c r="R219" s="189" t="s">
        <v>11</v>
      </c>
      <c r="S219" s="189" t="s">
        <v>331</v>
      </c>
      <c r="T219" s="35"/>
      <c r="U219" s="8" t="s">
        <v>2059</v>
      </c>
    </row>
    <row r="220" spans="1:21" ht="39.75" customHeight="1" x14ac:dyDescent="0.25">
      <c r="A220" s="247"/>
      <c r="B220" s="281"/>
      <c r="C220" s="1" t="s">
        <v>1130</v>
      </c>
      <c r="D220" s="5" t="s">
        <v>1133</v>
      </c>
      <c r="E220" s="43" t="s">
        <v>311</v>
      </c>
      <c r="F220" s="8" t="s">
        <v>312</v>
      </c>
      <c r="G220" s="10" t="s">
        <v>724</v>
      </c>
      <c r="H220" s="10" t="s">
        <v>11</v>
      </c>
      <c r="I220" s="10" t="s">
        <v>331</v>
      </c>
      <c r="J220" s="43" t="s">
        <v>1893</v>
      </c>
      <c r="K220" s="43" t="s">
        <v>1893</v>
      </c>
      <c r="L220" s="8" t="s">
        <v>1948</v>
      </c>
      <c r="M220" s="10" t="s">
        <v>331</v>
      </c>
      <c r="N220" s="43" t="s">
        <v>1893</v>
      </c>
      <c r="O220" s="181" t="s">
        <v>2057</v>
      </c>
      <c r="P220" s="189" t="s">
        <v>331</v>
      </c>
      <c r="Q220" s="189" t="s">
        <v>331</v>
      </c>
      <c r="R220" s="189" t="s">
        <v>11</v>
      </c>
      <c r="S220" s="189" t="s">
        <v>331</v>
      </c>
      <c r="T220" s="36"/>
      <c r="U220" s="8" t="s">
        <v>2059</v>
      </c>
    </row>
    <row r="221" spans="1:21" ht="60" customHeight="1" x14ac:dyDescent="0.25">
      <c r="A221" s="247"/>
      <c r="B221" s="281"/>
      <c r="C221" s="1" t="s">
        <v>1247</v>
      </c>
      <c r="D221" s="5" t="s">
        <v>1889</v>
      </c>
      <c r="E221" s="10" t="s">
        <v>1250</v>
      </c>
      <c r="F221" s="43" t="s">
        <v>1886</v>
      </c>
      <c r="G221" s="10" t="s">
        <v>1877</v>
      </c>
      <c r="H221" s="10" t="s">
        <v>11</v>
      </c>
      <c r="I221" s="10" t="s">
        <v>331</v>
      </c>
      <c r="J221" s="43" t="s">
        <v>1252</v>
      </c>
      <c r="K221" s="43" t="s">
        <v>1252</v>
      </c>
      <c r="L221" s="8" t="s">
        <v>1948</v>
      </c>
      <c r="M221" s="8" t="s">
        <v>1948</v>
      </c>
      <c r="N221" s="43" t="s">
        <v>1887</v>
      </c>
      <c r="O221" s="43" t="s">
        <v>1888</v>
      </c>
      <c r="P221" s="10" t="s">
        <v>331</v>
      </c>
      <c r="Q221" s="10" t="s">
        <v>331</v>
      </c>
      <c r="R221" s="10" t="s">
        <v>11</v>
      </c>
      <c r="S221" s="10" t="s">
        <v>331</v>
      </c>
      <c r="T221" s="36"/>
      <c r="U221" s="8" t="s">
        <v>2059</v>
      </c>
    </row>
    <row r="222" spans="1:21" ht="57.75" customHeight="1" x14ac:dyDescent="0.25">
      <c r="A222" s="247"/>
      <c r="B222" s="281"/>
      <c r="C222" s="13" t="s">
        <v>1248</v>
      </c>
      <c r="D222" s="5" t="s">
        <v>1890</v>
      </c>
      <c r="E222" s="43" t="s">
        <v>1251</v>
      </c>
      <c r="F222" s="43" t="s">
        <v>1886</v>
      </c>
      <c r="G222" s="10" t="s">
        <v>1877</v>
      </c>
      <c r="H222" s="10" t="s">
        <v>11</v>
      </c>
      <c r="I222" s="10" t="s">
        <v>331</v>
      </c>
      <c r="J222" s="43" t="s">
        <v>1252</v>
      </c>
      <c r="K222" s="43" t="s">
        <v>1252</v>
      </c>
      <c r="L222" s="8" t="s">
        <v>1948</v>
      </c>
      <c r="M222" s="8" t="s">
        <v>1948</v>
      </c>
      <c r="N222" s="43" t="s">
        <v>1252</v>
      </c>
      <c r="O222" s="43" t="s">
        <v>1888</v>
      </c>
      <c r="P222" s="10" t="s">
        <v>331</v>
      </c>
      <c r="Q222" s="10" t="s">
        <v>331</v>
      </c>
      <c r="R222" s="10" t="s">
        <v>11</v>
      </c>
      <c r="S222" s="10" t="s">
        <v>331</v>
      </c>
      <c r="T222" s="36"/>
      <c r="U222" s="8" t="s">
        <v>2059</v>
      </c>
    </row>
    <row r="223" spans="1:21" ht="39.75" customHeight="1" thickBot="1" x14ac:dyDescent="0.3">
      <c r="A223" s="248"/>
      <c r="B223" s="282"/>
      <c r="C223" s="30" t="s">
        <v>1891</v>
      </c>
      <c r="D223" s="65" t="s">
        <v>1249</v>
      </c>
      <c r="E223" s="34" t="s">
        <v>311</v>
      </c>
      <c r="F223" s="47" t="s">
        <v>1892</v>
      </c>
      <c r="G223" s="10" t="s">
        <v>1877</v>
      </c>
      <c r="H223" s="34" t="s">
        <v>11</v>
      </c>
      <c r="I223" s="34" t="s">
        <v>331</v>
      </c>
      <c r="J223" s="47" t="s">
        <v>1252</v>
      </c>
      <c r="K223" s="47" t="s">
        <v>1252</v>
      </c>
      <c r="L223" s="8" t="s">
        <v>1948</v>
      </c>
      <c r="M223" s="8" t="s">
        <v>1948</v>
      </c>
      <c r="N223" s="47" t="s">
        <v>1252</v>
      </c>
      <c r="O223" s="43" t="s">
        <v>1888</v>
      </c>
      <c r="P223" s="34" t="s">
        <v>331</v>
      </c>
      <c r="Q223" s="34" t="s">
        <v>331</v>
      </c>
      <c r="R223" s="34" t="s">
        <v>11</v>
      </c>
      <c r="S223" s="34" t="s">
        <v>331</v>
      </c>
      <c r="T223" s="36"/>
      <c r="U223" s="8" t="s">
        <v>2059</v>
      </c>
    </row>
    <row r="224" spans="1:21" ht="74.25" customHeight="1" x14ac:dyDescent="0.25">
      <c r="A224" s="244" t="s">
        <v>75</v>
      </c>
      <c r="B224" s="280" t="s">
        <v>76</v>
      </c>
      <c r="C224" s="194" t="s">
        <v>532</v>
      </c>
      <c r="D224" s="9" t="s">
        <v>534</v>
      </c>
      <c r="E224" s="43" t="s">
        <v>311</v>
      </c>
      <c r="F224" s="43" t="s">
        <v>735</v>
      </c>
      <c r="G224" s="43" t="s">
        <v>378</v>
      </c>
      <c r="H224" s="43" t="s">
        <v>11</v>
      </c>
      <c r="I224" s="34" t="s">
        <v>331</v>
      </c>
      <c r="J224" s="43" t="s">
        <v>520</v>
      </c>
      <c r="K224" s="43" t="s">
        <v>520</v>
      </c>
      <c r="L224" s="43" t="s">
        <v>330</v>
      </c>
      <c r="M224" s="43" t="s">
        <v>330</v>
      </c>
      <c r="N224" s="43" t="s">
        <v>520</v>
      </c>
      <c r="O224" s="43" t="s">
        <v>535</v>
      </c>
      <c r="P224" s="43" t="s">
        <v>523</v>
      </c>
      <c r="Q224" s="43" t="s">
        <v>11</v>
      </c>
      <c r="R224" s="43" t="s">
        <v>11</v>
      </c>
      <c r="S224" s="43" t="s">
        <v>523</v>
      </c>
      <c r="T224" s="35"/>
      <c r="U224" s="8" t="s">
        <v>2059</v>
      </c>
    </row>
    <row r="225" spans="1:21" ht="66.75" customHeight="1" thickBot="1" x14ac:dyDescent="0.3">
      <c r="A225" s="256"/>
      <c r="B225" s="282"/>
      <c r="C225" s="194" t="s">
        <v>533</v>
      </c>
      <c r="D225" s="9" t="s">
        <v>536</v>
      </c>
      <c r="E225" s="43" t="s">
        <v>311</v>
      </c>
      <c r="F225" s="43" t="s">
        <v>735</v>
      </c>
      <c r="G225" s="43" t="s">
        <v>378</v>
      </c>
      <c r="H225" s="43" t="s">
        <v>11</v>
      </c>
      <c r="I225" s="34" t="s">
        <v>331</v>
      </c>
      <c r="J225" s="43" t="s">
        <v>520</v>
      </c>
      <c r="K225" s="43" t="s">
        <v>520</v>
      </c>
      <c r="L225" s="43" t="s">
        <v>330</v>
      </c>
      <c r="M225" s="43" t="s">
        <v>330</v>
      </c>
      <c r="N225" s="43" t="s">
        <v>520</v>
      </c>
      <c r="O225" s="43" t="s">
        <v>535</v>
      </c>
      <c r="P225" s="43" t="s">
        <v>523</v>
      </c>
      <c r="Q225" s="43" t="s">
        <v>11</v>
      </c>
      <c r="R225" s="43" t="s">
        <v>11</v>
      </c>
      <c r="S225" s="43" t="s">
        <v>523</v>
      </c>
      <c r="T225" s="35"/>
      <c r="U225" s="8" t="s">
        <v>2059</v>
      </c>
    </row>
    <row r="226" spans="1:21" ht="28.5" x14ac:dyDescent="0.25">
      <c r="A226" s="244" t="s">
        <v>82</v>
      </c>
      <c r="B226" s="252"/>
      <c r="C226" s="194" t="s">
        <v>542</v>
      </c>
      <c r="D226" s="9" t="s">
        <v>546</v>
      </c>
      <c r="E226" s="268" t="s">
        <v>311</v>
      </c>
      <c r="F226" s="8" t="s">
        <v>312</v>
      </c>
      <c r="G226" s="8" t="s">
        <v>327</v>
      </c>
      <c r="H226" s="268" t="s">
        <v>11</v>
      </c>
      <c r="I226" s="268" t="s">
        <v>331</v>
      </c>
      <c r="J226" s="344" t="s">
        <v>540</v>
      </c>
      <c r="K226" s="8" t="s">
        <v>553</v>
      </c>
      <c r="L226" s="8" t="s">
        <v>1948</v>
      </c>
      <c r="M226" s="8" t="s">
        <v>1948</v>
      </c>
      <c r="N226" s="268" t="s">
        <v>540</v>
      </c>
      <c r="O226" s="121" t="s">
        <v>557</v>
      </c>
      <c r="P226" s="111" t="s">
        <v>523</v>
      </c>
      <c r="Q226" s="111" t="s">
        <v>11</v>
      </c>
      <c r="R226" s="111" t="s">
        <v>11</v>
      </c>
      <c r="S226" s="111" t="s">
        <v>523</v>
      </c>
      <c r="T226" s="53"/>
      <c r="U226" s="8" t="s">
        <v>2059</v>
      </c>
    </row>
    <row r="227" spans="1:21" ht="57" x14ac:dyDescent="0.25">
      <c r="A227" s="245"/>
      <c r="B227" s="253"/>
      <c r="C227" s="194" t="s">
        <v>543</v>
      </c>
      <c r="D227" s="9" t="s">
        <v>547</v>
      </c>
      <c r="E227" s="269"/>
      <c r="F227" s="8" t="s">
        <v>312</v>
      </c>
      <c r="G227" s="8" t="s">
        <v>327</v>
      </c>
      <c r="H227" s="269"/>
      <c r="I227" s="269"/>
      <c r="J227" s="345"/>
      <c r="K227" s="4" t="s">
        <v>554</v>
      </c>
      <c r="L227" s="8" t="s">
        <v>1948</v>
      </c>
      <c r="M227" s="8" t="s">
        <v>1948</v>
      </c>
      <c r="N227" s="269"/>
      <c r="O227" s="121" t="s">
        <v>557</v>
      </c>
      <c r="P227" s="111" t="s">
        <v>523</v>
      </c>
      <c r="Q227" s="111" t="s">
        <v>11</v>
      </c>
      <c r="R227" s="111" t="s">
        <v>11</v>
      </c>
      <c r="S227" s="111" t="s">
        <v>523</v>
      </c>
      <c r="T227" s="53"/>
      <c r="U227" s="8" t="s">
        <v>2058</v>
      </c>
    </row>
    <row r="228" spans="1:21" ht="28.5" x14ac:dyDescent="0.25">
      <c r="A228" s="245"/>
      <c r="B228" s="253"/>
      <c r="C228" s="194" t="s">
        <v>544</v>
      </c>
      <c r="D228" s="9" t="s">
        <v>548</v>
      </c>
      <c r="E228" s="269"/>
      <c r="F228" s="8" t="s">
        <v>312</v>
      </c>
      <c r="G228" s="8" t="s">
        <v>551</v>
      </c>
      <c r="H228" s="269"/>
      <c r="I228" s="269"/>
      <c r="J228" s="345"/>
      <c r="K228" s="8" t="s">
        <v>555</v>
      </c>
      <c r="L228" s="8" t="s">
        <v>330</v>
      </c>
      <c r="M228" s="10" t="s">
        <v>330</v>
      </c>
      <c r="N228" s="269"/>
      <c r="O228" s="121" t="s">
        <v>557</v>
      </c>
      <c r="P228" s="111" t="s">
        <v>523</v>
      </c>
      <c r="Q228" s="111" t="s">
        <v>11</v>
      </c>
      <c r="R228" s="111" t="s">
        <v>11</v>
      </c>
      <c r="S228" s="111" t="s">
        <v>523</v>
      </c>
      <c r="T228" s="53"/>
      <c r="U228" s="8" t="s">
        <v>2059</v>
      </c>
    </row>
    <row r="229" spans="1:21" ht="73.7" customHeight="1" thickBot="1" x14ac:dyDescent="0.3">
      <c r="A229" s="256"/>
      <c r="B229" s="254"/>
      <c r="C229" s="192" t="s">
        <v>545</v>
      </c>
      <c r="D229" s="9" t="s">
        <v>549</v>
      </c>
      <c r="E229" s="270"/>
      <c r="F229" s="68" t="s">
        <v>552</v>
      </c>
      <c r="G229" s="8" t="s">
        <v>550</v>
      </c>
      <c r="H229" s="270"/>
      <c r="I229" s="270"/>
      <c r="J229" s="346"/>
      <c r="K229" s="4" t="s">
        <v>556</v>
      </c>
      <c r="L229" s="8" t="s">
        <v>1948</v>
      </c>
      <c r="M229" s="8" t="s">
        <v>1948</v>
      </c>
      <c r="N229" s="270"/>
      <c r="O229" s="121" t="s">
        <v>557</v>
      </c>
      <c r="P229" s="111" t="s">
        <v>523</v>
      </c>
      <c r="Q229" s="111" t="s">
        <v>11</v>
      </c>
      <c r="R229" s="111" t="s">
        <v>11</v>
      </c>
      <c r="S229" s="111" t="s">
        <v>523</v>
      </c>
      <c r="T229" s="53"/>
      <c r="U229" s="8" t="s">
        <v>2059</v>
      </c>
    </row>
    <row r="230" spans="1:21" ht="29.25" thickBot="1" x14ac:dyDescent="0.3">
      <c r="A230" s="395" t="s">
        <v>83</v>
      </c>
      <c r="B230" s="11" t="s">
        <v>84</v>
      </c>
      <c r="C230" s="1" t="s">
        <v>331</v>
      </c>
      <c r="D230" s="4" t="s">
        <v>866</v>
      </c>
      <c r="E230" s="8" t="s">
        <v>311</v>
      </c>
      <c r="F230" s="43" t="s">
        <v>735</v>
      </c>
      <c r="G230" s="8" t="s">
        <v>874</v>
      </c>
      <c r="H230" s="8" t="s">
        <v>11</v>
      </c>
      <c r="I230" s="8" t="s">
        <v>11</v>
      </c>
      <c r="J230" s="4" t="s">
        <v>861</v>
      </c>
      <c r="K230" s="4" t="s">
        <v>876</v>
      </c>
      <c r="L230" s="8" t="s">
        <v>853</v>
      </c>
      <c r="M230" s="10" t="s">
        <v>853</v>
      </c>
      <c r="N230" s="64" t="s">
        <v>876</v>
      </c>
      <c r="O230" s="43" t="s">
        <v>878</v>
      </c>
      <c r="P230" s="123" t="s">
        <v>523</v>
      </c>
      <c r="Q230" s="123" t="s">
        <v>523</v>
      </c>
      <c r="R230" s="123" t="s">
        <v>11</v>
      </c>
      <c r="S230" s="123" t="s">
        <v>523</v>
      </c>
      <c r="T230" s="36"/>
      <c r="U230" s="8" t="s">
        <v>2059</v>
      </c>
    </row>
    <row r="231" spans="1:21" ht="43.5" thickBot="1" x14ac:dyDescent="0.3">
      <c r="A231" s="396"/>
      <c r="B231" s="11" t="s">
        <v>85</v>
      </c>
      <c r="C231" s="1" t="s">
        <v>331</v>
      </c>
      <c r="D231" s="4" t="s">
        <v>867</v>
      </c>
      <c r="E231" s="8" t="s">
        <v>311</v>
      </c>
      <c r="F231" s="43" t="s">
        <v>735</v>
      </c>
      <c r="G231" s="8" t="s">
        <v>874</v>
      </c>
      <c r="H231" s="8" t="s">
        <v>11</v>
      </c>
      <c r="I231" s="8" t="s">
        <v>11</v>
      </c>
      <c r="J231" s="4" t="s">
        <v>861</v>
      </c>
      <c r="K231" s="4" t="s">
        <v>876</v>
      </c>
      <c r="L231" s="8" t="s">
        <v>853</v>
      </c>
      <c r="M231" s="10" t="s">
        <v>853</v>
      </c>
      <c r="N231" s="64" t="s">
        <v>876</v>
      </c>
      <c r="O231" s="43" t="s">
        <v>878</v>
      </c>
      <c r="P231" s="123" t="s">
        <v>523</v>
      </c>
      <c r="Q231" s="123" t="s">
        <v>523</v>
      </c>
      <c r="R231" s="123" t="s">
        <v>11</v>
      </c>
      <c r="S231" s="123" t="s">
        <v>523</v>
      </c>
      <c r="T231" s="36"/>
      <c r="U231" s="8" t="s">
        <v>2058</v>
      </c>
    </row>
    <row r="232" spans="1:21" ht="30" customHeight="1" thickBot="1" x14ac:dyDescent="0.3">
      <c r="A232" s="396"/>
      <c r="B232" s="11" t="s">
        <v>86</v>
      </c>
      <c r="C232" s="1" t="s">
        <v>331</v>
      </c>
      <c r="D232" s="4" t="s">
        <v>869</v>
      </c>
      <c r="E232" s="8" t="s">
        <v>311</v>
      </c>
      <c r="F232" s="43" t="s">
        <v>735</v>
      </c>
      <c r="G232" s="8" t="s">
        <v>874</v>
      </c>
      <c r="H232" s="8" t="s">
        <v>11</v>
      </c>
      <c r="I232" s="8" t="s">
        <v>11</v>
      </c>
      <c r="J232" s="4" t="s">
        <v>861</v>
      </c>
      <c r="K232" s="4" t="s">
        <v>876</v>
      </c>
      <c r="L232" s="8" t="s">
        <v>372</v>
      </c>
      <c r="M232" s="10" t="s">
        <v>372</v>
      </c>
      <c r="N232" s="64" t="s">
        <v>876</v>
      </c>
      <c r="O232" s="43" t="s">
        <v>878</v>
      </c>
      <c r="P232" s="123" t="s">
        <v>523</v>
      </c>
      <c r="Q232" s="123" t="s">
        <v>523</v>
      </c>
      <c r="R232" s="123" t="s">
        <v>11</v>
      </c>
      <c r="S232" s="123" t="s">
        <v>523</v>
      </c>
      <c r="T232" s="36"/>
      <c r="U232" s="8" t="s">
        <v>2059</v>
      </c>
    </row>
    <row r="233" spans="1:21" ht="30" customHeight="1" thickBot="1" x14ac:dyDescent="0.3">
      <c r="A233" s="396"/>
      <c r="B233" s="11" t="s">
        <v>87</v>
      </c>
      <c r="C233" s="1" t="s">
        <v>331</v>
      </c>
      <c r="D233" s="4" t="s">
        <v>868</v>
      </c>
      <c r="E233" s="8" t="s">
        <v>311</v>
      </c>
      <c r="F233" s="43" t="s">
        <v>735</v>
      </c>
      <c r="G233" s="8" t="s">
        <v>874</v>
      </c>
      <c r="H233" s="8" t="s">
        <v>11</v>
      </c>
      <c r="I233" s="8" t="s">
        <v>11</v>
      </c>
      <c r="J233" s="4" t="s">
        <v>861</v>
      </c>
      <c r="K233" s="4" t="s">
        <v>876</v>
      </c>
      <c r="L233" s="8" t="s">
        <v>372</v>
      </c>
      <c r="M233" s="10" t="s">
        <v>372</v>
      </c>
      <c r="N233" s="64" t="s">
        <v>876</v>
      </c>
      <c r="O233" s="43" t="s">
        <v>878</v>
      </c>
      <c r="P233" s="123" t="s">
        <v>523</v>
      </c>
      <c r="Q233" s="123" t="s">
        <v>523</v>
      </c>
      <c r="R233" s="123" t="s">
        <v>11</v>
      </c>
      <c r="S233" s="123" t="s">
        <v>523</v>
      </c>
      <c r="T233" s="36"/>
      <c r="U233" s="8" t="s">
        <v>2059</v>
      </c>
    </row>
    <row r="234" spans="1:21" ht="30" customHeight="1" thickBot="1" x14ac:dyDescent="0.3">
      <c r="A234" s="396"/>
      <c r="B234" s="12" t="s">
        <v>89</v>
      </c>
      <c r="C234" s="1" t="s">
        <v>331</v>
      </c>
      <c r="D234" s="4" t="s">
        <v>870</v>
      </c>
      <c r="E234" s="8" t="s">
        <v>311</v>
      </c>
      <c r="F234" s="43" t="s">
        <v>735</v>
      </c>
      <c r="G234" s="8" t="s">
        <v>874</v>
      </c>
      <c r="H234" s="8" t="s">
        <v>11</v>
      </c>
      <c r="I234" s="8" t="s">
        <v>11</v>
      </c>
      <c r="J234" s="4" t="s">
        <v>861</v>
      </c>
      <c r="K234" s="4" t="s">
        <v>876</v>
      </c>
      <c r="L234" s="8" t="s">
        <v>853</v>
      </c>
      <c r="M234" s="10" t="s">
        <v>853</v>
      </c>
      <c r="N234" s="64" t="s">
        <v>876</v>
      </c>
      <c r="O234" s="43" t="s">
        <v>878</v>
      </c>
      <c r="P234" s="123" t="s">
        <v>523</v>
      </c>
      <c r="Q234" s="123" t="s">
        <v>523</v>
      </c>
      <c r="R234" s="123" t="s">
        <v>11</v>
      </c>
      <c r="S234" s="123" t="s">
        <v>523</v>
      </c>
      <c r="T234" s="36"/>
      <c r="U234" s="8" t="s">
        <v>2059</v>
      </c>
    </row>
    <row r="235" spans="1:21" ht="30" customHeight="1" thickBot="1" x14ac:dyDescent="0.3">
      <c r="A235" s="396"/>
      <c r="B235" s="12" t="s">
        <v>90</v>
      </c>
      <c r="C235" s="1" t="s">
        <v>331</v>
      </c>
      <c r="D235" s="4" t="s">
        <v>871</v>
      </c>
      <c r="E235" s="8" t="s">
        <v>311</v>
      </c>
      <c r="F235" s="43" t="s">
        <v>735</v>
      </c>
      <c r="G235" s="8" t="s">
        <v>874</v>
      </c>
      <c r="H235" s="8" t="s">
        <v>11</v>
      </c>
      <c r="I235" s="8" t="s">
        <v>11</v>
      </c>
      <c r="J235" s="4" t="s">
        <v>861</v>
      </c>
      <c r="K235" s="4" t="s">
        <v>876</v>
      </c>
      <c r="L235" s="8" t="s">
        <v>853</v>
      </c>
      <c r="M235" s="10" t="s">
        <v>853</v>
      </c>
      <c r="N235" s="64" t="s">
        <v>876</v>
      </c>
      <c r="O235" s="43" t="s">
        <v>878</v>
      </c>
      <c r="P235" s="123" t="s">
        <v>523</v>
      </c>
      <c r="Q235" s="123" t="s">
        <v>523</v>
      </c>
      <c r="R235" s="123" t="s">
        <v>11</v>
      </c>
      <c r="S235" s="123" t="s">
        <v>523</v>
      </c>
      <c r="T235" s="36"/>
      <c r="U235" s="8" t="s">
        <v>2059</v>
      </c>
    </row>
    <row r="236" spans="1:21" ht="30" customHeight="1" thickBot="1" x14ac:dyDescent="0.3">
      <c r="A236" s="396"/>
      <c r="B236" s="12" t="s">
        <v>873</v>
      </c>
      <c r="C236" s="1" t="s">
        <v>331</v>
      </c>
      <c r="D236" s="8" t="s">
        <v>872</v>
      </c>
      <c r="E236" s="8" t="s">
        <v>311</v>
      </c>
      <c r="F236" s="8" t="s">
        <v>552</v>
      </c>
      <c r="G236" s="8" t="s">
        <v>875</v>
      </c>
      <c r="H236" s="8" t="s">
        <v>11</v>
      </c>
      <c r="I236" s="8" t="s">
        <v>11</v>
      </c>
      <c r="J236" s="4" t="s">
        <v>861</v>
      </c>
      <c r="K236" s="4" t="s">
        <v>876</v>
      </c>
      <c r="L236" s="8" t="s">
        <v>853</v>
      </c>
      <c r="M236" s="10" t="s">
        <v>853</v>
      </c>
      <c r="N236" s="64" t="s">
        <v>876</v>
      </c>
      <c r="O236" s="43" t="s">
        <v>878</v>
      </c>
      <c r="P236" s="123" t="s">
        <v>523</v>
      </c>
      <c r="Q236" s="123" t="s">
        <v>523</v>
      </c>
      <c r="R236" s="123" t="s">
        <v>11</v>
      </c>
      <c r="S236" s="123" t="s">
        <v>523</v>
      </c>
      <c r="T236" s="36"/>
      <c r="U236" s="8" t="s">
        <v>2059</v>
      </c>
    </row>
    <row r="237" spans="1:21" ht="28.5" x14ac:dyDescent="0.25">
      <c r="A237" s="396"/>
      <c r="B237" s="45" t="s">
        <v>895</v>
      </c>
      <c r="C237" s="1" t="s">
        <v>331</v>
      </c>
      <c r="D237" s="9" t="s">
        <v>896</v>
      </c>
      <c r="E237" s="10" t="s">
        <v>311</v>
      </c>
      <c r="F237" s="43" t="s">
        <v>735</v>
      </c>
      <c r="G237" s="10" t="s">
        <v>327</v>
      </c>
      <c r="H237" s="10" t="s">
        <v>316</v>
      </c>
      <c r="I237" s="10" t="s">
        <v>331</v>
      </c>
      <c r="J237" s="10" t="s">
        <v>842</v>
      </c>
      <c r="K237" s="10" t="s">
        <v>842</v>
      </c>
      <c r="L237" s="8" t="s">
        <v>1948</v>
      </c>
      <c r="M237" s="8" t="s">
        <v>1948</v>
      </c>
      <c r="N237" s="10" t="s">
        <v>842</v>
      </c>
      <c r="O237" s="43" t="str">
        <f>PROPER("MANUAL DE FUNCIONES")</f>
        <v>Manual De Funciones</v>
      </c>
      <c r="P237" s="10" t="s">
        <v>331</v>
      </c>
      <c r="Q237" s="10" t="s">
        <v>331</v>
      </c>
      <c r="R237" s="10" t="s">
        <v>11</v>
      </c>
      <c r="S237" s="10" t="s">
        <v>331</v>
      </c>
      <c r="T237" s="10"/>
      <c r="U237" s="8" t="s">
        <v>2059</v>
      </c>
    </row>
    <row r="238" spans="1:21" ht="25.5" customHeight="1" x14ac:dyDescent="0.25">
      <c r="A238" s="396"/>
      <c r="B238" s="394" t="s">
        <v>88</v>
      </c>
      <c r="C238" s="189" t="s">
        <v>1875</v>
      </c>
      <c r="D238" s="43" t="s">
        <v>1876</v>
      </c>
      <c r="E238" s="10" t="s">
        <v>311</v>
      </c>
      <c r="F238" s="43" t="s">
        <v>735</v>
      </c>
      <c r="G238" s="34" t="s">
        <v>1877</v>
      </c>
      <c r="H238" s="10" t="s">
        <v>11</v>
      </c>
      <c r="I238" s="10" t="s">
        <v>11</v>
      </c>
      <c r="J238" s="43" t="s">
        <v>1878</v>
      </c>
      <c r="K238" s="43" t="s">
        <v>1252</v>
      </c>
      <c r="L238" s="10" t="s">
        <v>343</v>
      </c>
      <c r="M238" s="10" t="s">
        <v>1879</v>
      </c>
      <c r="N238" s="43" t="s">
        <v>1252</v>
      </c>
      <c r="O238" s="43" t="s">
        <v>1880</v>
      </c>
      <c r="P238" s="34" t="s">
        <v>331</v>
      </c>
      <c r="Q238" s="34" t="s">
        <v>331</v>
      </c>
      <c r="R238" s="34" t="s">
        <v>11</v>
      </c>
      <c r="S238" s="34" t="s">
        <v>331</v>
      </c>
      <c r="T238" s="10"/>
      <c r="U238" s="8" t="s">
        <v>2059</v>
      </c>
    </row>
    <row r="239" spans="1:21" ht="32.25" customHeight="1" thickBot="1" x14ac:dyDescent="0.3">
      <c r="A239" s="397"/>
      <c r="B239" s="394"/>
      <c r="C239" s="189" t="s">
        <v>1881</v>
      </c>
      <c r="D239" s="43" t="s">
        <v>1882</v>
      </c>
      <c r="E239" s="43" t="s">
        <v>1883</v>
      </c>
      <c r="F239" s="43" t="s">
        <v>312</v>
      </c>
      <c r="G239" s="10" t="s">
        <v>315</v>
      </c>
      <c r="H239" s="10" t="s">
        <v>11</v>
      </c>
      <c r="I239" s="10" t="s">
        <v>11</v>
      </c>
      <c r="J239" s="43" t="s">
        <v>1884</v>
      </c>
      <c r="K239" s="10" t="s">
        <v>421</v>
      </c>
      <c r="L239" s="8" t="s">
        <v>1948</v>
      </c>
      <c r="M239" s="8" t="s">
        <v>1948</v>
      </c>
      <c r="N239" s="43" t="s">
        <v>331</v>
      </c>
      <c r="O239" s="43" t="s">
        <v>1880</v>
      </c>
      <c r="P239" s="34" t="s">
        <v>331</v>
      </c>
      <c r="Q239" s="34" t="s">
        <v>331</v>
      </c>
      <c r="R239" s="34" t="s">
        <v>11</v>
      </c>
      <c r="S239" s="34" t="s">
        <v>331</v>
      </c>
      <c r="T239" s="10"/>
      <c r="U239" s="8" t="s">
        <v>2059</v>
      </c>
    </row>
    <row r="240" spans="1:21" ht="85.5" customHeight="1" x14ac:dyDescent="0.25">
      <c r="A240" s="292" t="s">
        <v>91</v>
      </c>
      <c r="B240" s="296" t="s">
        <v>92</v>
      </c>
      <c r="C240" s="182" t="s">
        <v>885</v>
      </c>
      <c r="D240" s="121" t="s">
        <v>756</v>
      </c>
      <c r="E240" s="121" t="s">
        <v>311</v>
      </c>
      <c r="F240" s="121" t="s">
        <v>735</v>
      </c>
      <c r="G240" s="121" t="s">
        <v>916</v>
      </c>
      <c r="H240" s="121" t="s">
        <v>11</v>
      </c>
      <c r="I240" s="121" t="s">
        <v>331</v>
      </c>
      <c r="J240" s="121" t="str">
        <f t="shared" ref="J240:J245" si="26">PROPER("UNIDAD DE ATENCIÓN Y GESTIÓN DE GRADUADOS")</f>
        <v>Unidad De Atención Y Gestión De Graduados</v>
      </c>
      <c r="K240" s="121" t="str">
        <f>PROPER("UNIDAD DE ATENCIÓN Y GESTIÓN DE GRADUADOS Y OTROS")</f>
        <v>Unidad De Atención Y Gestión De Graduados Y Otros</v>
      </c>
      <c r="L240" s="7" t="s">
        <v>1948</v>
      </c>
      <c r="M240" s="7" t="s">
        <v>1948</v>
      </c>
      <c r="N240" s="121" t="str">
        <f>PROPER("UNIDAD DE ATENCIÓN Y GESTIÓN DE GRADUADOS Y OTROS")</f>
        <v>Unidad De Atención Y Gestión De Graduados Y Otros</v>
      </c>
      <c r="O240" s="121" t="s">
        <v>1829</v>
      </c>
      <c r="P240" s="121" t="s">
        <v>331</v>
      </c>
      <c r="Q240" s="121" t="s">
        <v>331</v>
      </c>
      <c r="R240" s="121" t="s">
        <v>11</v>
      </c>
      <c r="S240" s="121" t="s">
        <v>331</v>
      </c>
      <c r="T240" s="64"/>
      <c r="U240" s="8" t="s">
        <v>2059</v>
      </c>
    </row>
    <row r="241" spans="1:23" ht="171" x14ac:dyDescent="0.25">
      <c r="A241" s="293"/>
      <c r="B241" s="296"/>
      <c r="C241" s="182" t="s">
        <v>886</v>
      </c>
      <c r="D241" s="121" t="s">
        <v>918</v>
      </c>
      <c r="E241" s="121" t="s">
        <v>311</v>
      </c>
      <c r="F241" s="121" t="s">
        <v>735</v>
      </c>
      <c r="G241" s="121" t="s">
        <v>919</v>
      </c>
      <c r="H241" s="121" t="s">
        <v>11</v>
      </c>
      <c r="I241" s="121" t="s">
        <v>331</v>
      </c>
      <c r="J241" s="121" t="str">
        <f t="shared" si="26"/>
        <v>Unidad De Atención Y Gestión De Graduados</v>
      </c>
      <c r="K241" s="121" t="str">
        <f>PROPER("UNIDAD DE ATENCIÓN Y GESTIÓN DE GRADUADOS")</f>
        <v>Unidad De Atención Y Gestión De Graduados</v>
      </c>
      <c r="L241" s="7" t="s">
        <v>1948</v>
      </c>
      <c r="M241" s="7" t="s">
        <v>1948</v>
      </c>
      <c r="N241" s="121" t="str">
        <f>PROPER("UNIDAD DE ATENCIÓN Y GESTIÓN DE GRADUADOS")</f>
        <v>Unidad De Atención Y Gestión De Graduados</v>
      </c>
      <c r="O241" s="121" t="s">
        <v>1830</v>
      </c>
      <c r="P241" s="121" t="s">
        <v>1831</v>
      </c>
      <c r="Q241" s="121" t="s">
        <v>11</v>
      </c>
      <c r="R241" s="121" t="s">
        <v>11</v>
      </c>
      <c r="S241" s="121" t="s">
        <v>1832</v>
      </c>
      <c r="T241" s="64"/>
      <c r="U241" s="8" t="s">
        <v>2059</v>
      </c>
    </row>
    <row r="242" spans="1:23" ht="42.75" x14ac:dyDescent="0.25">
      <c r="A242" s="293"/>
      <c r="B242" s="296"/>
      <c r="C242" s="182" t="s">
        <v>887</v>
      </c>
      <c r="D242" s="121" t="s">
        <v>920</v>
      </c>
      <c r="E242" s="121" t="s">
        <v>311</v>
      </c>
      <c r="F242" s="121" t="s">
        <v>1833</v>
      </c>
      <c r="G242" s="121" t="s">
        <v>921</v>
      </c>
      <c r="H242" s="121" t="s">
        <v>11</v>
      </c>
      <c r="I242" s="121" t="s">
        <v>331</v>
      </c>
      <c r="J242" s="121" t="str">
        <f t="shared" si="26"/>
        <v>Unidad De Atención Y Gestión De Graduados</v>
      </c>
      <c r="K242" s="121" t="str">
        <f>PROPER("UNIDAD DE ATENCIÓN Y GESTIÓN DE GRADUADOS")</f>
        <v>Unidad De Atención Y Gestión De Graduados</v>
      </c>
      <c r="L242" s="7" t="s">
        <v>1948</v>
      </c>
      <c r="M242" s="7" t="s">
        <v>1948</v>
      </c>
      <c r="N242" s="121" t="str">
        <f>PROPER("UNIDAD DE ATENCIÓN Y GESTIÓN DE GRADUADOS")</f>
        <v>Unidad De Atención Y Gestión De Graduados</v>
      </c>
      <c r="O242" s="121" t="s">
        <v>1829</v>
      </c>
      <c r="P242" s="121" t="s">
        <v>331</v>
      </c>
      <c r="Q242" s="121" t="s">
        <v>331</v>
      </c>
      <c r="R242" s="121" t="s">
        <v>11</v>
      </c>
      <c r="S242" s="121" t="s">
        <v>331</v>
      </c>
      <c r="T242" s="64"/>
      <c r="U242" s="8" t="s">
        <v>2059</v>
      </c>
    </row>
    <row r="243" spans="1:23" ht="60" customHeight="1" x14ac:dyDescent="0.25">
      <c r="A243" s="293"/>
      <c r="B243" s="274" t="s">
        <v>93</v>
      </c>
      <c r="C243" s="182" t="s">
        <v>885</v>
      </c>
      <c r="D243" s="121" t="s">
        <v>756</v>
      </c>
      <c r="E243" s="121" t="s">
        <v>311</v>
      </c>
      <c r="F243" s="121" t="s">
        <v>735</v>
      </c>
      <c r="G243" s="121" t="s">
        <v>916</v>
      </c>
      <c r="H243" s="121" t="s">
        <v>11</v>
      </c>
      <c r="I243" s="121" t="s">
        <v>331</v>
      </c>
      <c r="J243" s="121" t="str">
        <f t="shared" si="26"/>
        <v>Unidad De Atención Y Gestión De Graduados</v>
      </c>
      <c r="K243" s="121" t="str">
        <f>PROPER("UNIDAD DE ATENCIÓN Y GESTIÓN DE GRADUADOS")</f>
        <v>Unidad De Atención Y Gestión De Graduados</v>
      </c>
      <c r="L243" s="7" t="s">
        <v>1948</v>
      </c>
      <c r="M243" s="7" t="s">
        <v>1948</v>
      </c>
      <c r="N243" s="121" t="str">
        <f>PROPER("UNIDAD DE ATENCIÓN Y GESTIÓN DE GRADUADOS")</f>
        <v>Unidad De Atención Y Gestión De Graduados</v>
      </c>
      <c r="O243" s="121" t="s">
        <v>1829</v>
      </c>
      <c r="P243" s="121" t="s">
        <v>331</v>
      </c>
      <c r="Q243" s="121" t="s">
        <v>11</v>
      </c>
      <c r="R243" s="121" t="s">
        <v>11</v>
      </c>
      <c r="S243" s="121" t="s">
        <v>331</v>
      </c>
      <c r="T243" s="36"/>
      <c r="U243" s="8" t="s">
        <v>2058</v>
      </c>
    </row>
    <row r="244" spans="1:23" ht="118.5" customHeight="1" x14ac:dyDescent="0.25">
      <c r="A244" s="293"/>
      <c r="B244" s="274"/>
      <c r="C244" s="182" t="s">
        <v>886</v>
      </c>
      <c r="D244" s="121" t="s">
        <v>922</v>
      </c>
      <c r="E244" s="7" t="s">
        <v>311</v>
      </c>
      <c r="F244" s="7" t="s">
        <v>312</v>
      </c>
      <c r="G244" s="121" t="s">
        <v>315</v>
      </c>
      <c r="H244" s="121" t="s">
        <v>316</v>
      </c>
      <c r="I244" s="121" t="s">
        <v>331</v>
      </c>
      <c r="J244" s="121" t="str">
        <f t="shared" si="26"/>
        <v>Unidad De Atención Y Gestión De Graduados</v>
      </c>
      <c r="K244" s="121" t="str">
        <f>PROPER("UNIDAD DE ATENCIÓN Y GESTIÓN DE GRADUADOS")</f>
        <v>Unidad De Atención Y Gestión De Graduados</v>
      </c>
      <c r="L244" s="7" t="s">
        <v>1948</v>
      </c>
      <c r="M244" s="7" t="s">
        <v>1948</v>
      </c>
      <c r="N244" s="121" t="str">
        <f>PROPER("UNIDAD DE ATENCIÓN Y GESTIÓN DE GRADUADOS")</f>
        <v>Unidad De Atención Y Gestión De Graduados</v>
      </c>
      <c r="O244" s="121" t="s">
        <v>1834</v>
      </c>
      <c r="P244" s="121" t="s">
        <v>1831</v>
      </c>
      <c r="Q244" s="121" t="s">
        <v>316</v>
      </c>
      <c r="R244" s="121" t="s">
        <v>316</v>
      </c>
      <c r="S244" s="121" t="s">
        <v>1831</v>
      </c>
      <c r="T244" s="36"/>
      <c r="U244" s="8" t="s">
        <v>2059</v>
      </c>
    </row>
    <row r="245" spans="1:23" ht="48" customHeight="1" thickBot="1" x14ac:dyDescent="0.3">
      <c r="A245" s="294"/>
      <c r="B245" s="274"/>
      <c r="C245" s="182" t="s">
        <v>887</v>
      </c>
      <c r="D245" s="121" t="s">
        <v>923</v>
      </c>
      <c r="E245" s="121" t="s">
        <v>311</v>
      </c>
      <c r="F245" s="121" t="s">
        <v>552</v>
      </c>
      <c r="G245" s="121" t="s">
        <v>356</v>
      </c>
      <c r="H245" s="121" t="s">
        <v>11</v>
      </c>
      <c r="I245" s="121" t="s">
        <v>331</v>
      </c>
      <c r="J245" s="121" t="str">
        <f t="shared" si="26"/>
        <v>Unidad De Atención Y Gestión De Graduados</v>
      </c>
      <c r="K245" s="121" t="str">
        <f>PROPER("UNIDAD DE ATENCIÓN Y GESTIÓN DE GRADUADOS")</f>
        <v>Unidad De Atención Y Gestión De Graduados</v>
      </c>
      <c r="L245" s="7" t="s">
        <v>1948</v>
      </c>
      <c r="M245" s="7" t="s">
        <v>1948</v>
      </c>
      <c r="N245" s="121" t="str">
        <f>PROPER("UNIDAD DE ATENCIÓN Y GESTIÓN DE GRADUADOS")</f>
        <v>Unidad De Atención Y Gestión De Graduados</v>
      </c>
      <c r="O245" s="121" t="s">
        <v>1829</v>
      </c>
      <c r="P245" s="121" t="s">
        <v>331</v>
      </c>
      <c r="Q245" s="121" t="s">
        <v>331</v>
      </c>
      <c r="R245" s="121" t="s">
        <v>11</v>
      </c>
      <c r="S245" s="121" t="s">
        <v>331</v>
      </c>
      <c r="T245" s="36"/>
      <c r="U245" s="8" t="s">
        <v>2059</v>
      </c>
    </row>
    <row r="246" spans="1:23" ht="46.5" customHeight="1" thickBot="1" x14ac:dyDescent="0.3">
      <c r="A246" s="295"/>
      <c r="B246" s="15" t="s">
        <v>94</v>
      </c>
      <c r="C246" s="185" t="s">
        <v>325</v>
      </c>
      <c r="D246" s="6" t="s">
        <v>326</v>
      </c>
      <c r="E246" s="7" t="s">
        <v>311</v>
      </c>
      <c r="F246" s="7" t="s">
        <v>312</v>
      </c>
      <c r="G246" s="7" t="s">
        <v>327</v>
      </c>
      <c r="H246" s="7"/>
      <c r="I246" s="7" t="s">
        <v>331</v>
      </c>
      <c r="J246" s="121" t="s">
        <v>328</v>
      </c>
      <c r="K246" s="121" t="s">
        <v>328</v>
      </c>
      <c r="L246" s="7" t="s">
        <v>10</v>
      </c>
      <c r="M246" s="53" t="s">
        <v>10</v>
      </c>
      <c r="N246" s="121" t="s">
        <v>328</v>
      </c>
      <c r="O246" s="121" t="str">
        <f>PROPER("MANUAL DE FUNCIONES Resolución de rectoría No.1350 del 30 de diciembre de 2015.")</f>
        <v>Manual De Funciones Resolución De Rectoría No.1350 Del 30 De Diciembre De 2015.</v>
      </c>
      <c r="P246" s="7" t="s">
        <v>331</v>
      </c>
      <c r="Q246" s="7" t="s">
        <v>331</v>
      </c>
      <c r="R246" s="7" t="s">
        <v>331</v>
      </c>
      <c r="S246" s="7" t="s">
        <v>331</v>
      </c>
      <c r="T246" s="57"/>
      <c r="U246" s="8" t="s">
        <v>2059</v>
      </c>
    </row>
    <row r="247" spans="1:23" ht="80.25" customHeight="1" x14ac:dyDescent="0.25">
      <c r="A247" s="288" t="s">
        <v>95</v>
      </c>
      <c r="B247" s="249" t="s">
        <v>96</v>
      </c>
      <c r="C247" s="3" t="s">
        <v>659</v>
      </c>
      <c r="D247" s="6" t="s">
        <v>660</v>
      </c>
      <c r="E247" s="7" t="s">
        <v>311</v>
      </c>
      <c r="F247" s="7" t="s">
        <v>552</v>
      </c>
      <c r="G247" s="7" t="s">
        <v>550</v>
      </c>
      <c r="H247" s="7" t="s">
        <v>11</v>
      </c>
      <c r="I247" s="7" t="s">
        <v>611</v>
      </c>
      <c r="J247" s="275" t="s">
        <v>663</v>
      </c>
      <c r="K247" s="275" t="s">
        <v>663</v>
      </c>
      <c r="L247" s="337" t="s">
        <v>10</v>
      </c>
      <c r="M247" s="337" t="s">
        <v>331</v>
      </c>
      <c r="N247" s="337" t="s">
        <v>663</v>
      </c>
      <c r="O247" s="275" t="s">
        <v>664</v>
      </c>
      <c r="P247" s="7" t="s">
        <v>611</v>
      </c>
      <c r="Q247" s="7" t="s">
        <v>611</v>
      </c>
      <c r="R247" s="7" t="s">
        <v>611</v>
      </c>
      <c r="S247" s="7" t="s">
        <v>611</v>
      </c>
      <c r="T247" s="36"/>
      <c r="U247" s="8" t="s">
        <v>2059</v>
      </c>
    </row>
    <row r="248" spans="1:23" ht="42.75" x14ac:dyDescent="0.25">
      <c r="A248" s="289"/>
      <c r="B248" s="250"/>
      <c r="C248" s="3" t="s">
        <v>398</v>
      </c>
      <c r="D248" s="6" t="s">
        <v>661</v>
      </c>
      <c r="E248" s="7" t="s">
        <v>311</v>
      </c>
      <c r="F248" s="121" t="s">
        <v>735</v>
      </c>
      <c r="G248" s="121" t="s">
        <v>1680</v>
      </c>
      <c r="H248" s="7" t="s">
        <v>11</v>
      </c>
      <c r="I248" s="7" t="s">
        <v>611</v>
      </c>
      <c r="J248" s="300"/>
      <c r="K248" s="300"/>
      <c r="L248" s="338"/>
      <c r="M248" s="338"/>
      <c r="N248" s="338"/>
      <c r="O248" s="300"/>
      <c r="P248" s="7" t="s">
        <v>611</v>
      </c>
      <c r="Q248" s="7" t="s">
        <v>611</v>
      </c>
      <c r="R248" s="7" t="s">
        <v>611</v>
      </c>
      <c r="S248" s="7" t="s">
        <v>611</v>
      </c>
      <c r="T248" s="36"/>
      <c r="U248" s="8" t="s">
        <v>2059</v>
      </c>
    </row>
    <row r="249" spans="1:23" ht="29.25" thickBot="1" x14ac:dyDescent="0.3">
      <c r="A249" s="289"/>
      <c r="B249" s="251"/>
      <c r="C249" s="3" t="s">
        <v>575</v>
      </c>
      <c r="D249" s="6" t="s">
        <v>662</v>
      </c>
      <c r="E249" s="7" t="s">
        <v>311</v>
      </c>
      <c r="F249" s="7" t="s">
        <v>552</v>
      </c>
      <c r="G249" s="121" t="s">
        <v>1672</v>
      </c>
      <c r="H249" s="7" t="s">
        <v>11</v>
      </c>
      <c r="I249" s="7" t="s">
        <v>611</v>
      </c>
      <c r="J249" s="301"/>
      <c r="K249" s="301"/>
      <c r="L249" s="339"/>
      <c r="M249" s="339"/>
      <c r="N249" s="339"/>
      <c r="O249" s="301"/>
      <c r="P249" s="7" t="s">
        <v>611</v>
      </c>
      <c r="Q249" s="7" t="s">
        <v>611</v>
      </c>
      <c r="R249" s="7" t="s">
        <v>611</v>
      </c>
      <c r="S249" s="7" t="s">
        <v>611</v>
      </c>
      <c r="T249" s="36"/>
      <c r="U249" s="8" t="s">
        <v>2059</v>
      </c>
    </row>
    <row r="250" spans="1:23" ht="43.5" thickBot="1" x14ac:dyDescent="0.3">
      <c r="A250" s="289"/>
      <c r="B250" s="15" t="s">
        <v>97</v>
      </c>
      <c r="C250" s="185" t="s">
        <v>331</v>
      </c>
      <c r="D250" s="6" t="s">
        <v>503</v>
      </c>
      <c r="E250" s="7" t="s">
        <v>311</v>
      </c>
      <c r="F250" s="121" t="s">
        <v>735</v>
      </c>
      <c r="G250" s="121" t="s">
        <v>1672</v>
      </c>
      <c r="H250" s="7" t="s">
        <v>316</v>
      </c>
      <c r="I250" s="7" t="s">
        <v>331</v>
      </c>
      <c r="J250" s="121" t="s">
        <v>1603</v>
      </c>
      <c r="K250" s="121" t="s">
        <v>1603</v>
      </c>
      <c r="L250" s="7" t="s">
        <v>1948</v>
      </c>
      <c r="M250" s="7" t="s">
        <v>331</v>
      </c>
      <c r="N250" s="121" t="s">
        <v>1603</v>
      </c>
      <c r="O250" s="121" t="s">
        <v>331</v>
      </c>
      <c r="P250" s="7" t="s">
        <v>611</v>
      </c>
      <c r="Q250" s="7" t="s">
        <v>316</v>
      </c>
      <c r="R250" s="7" t="s">
        <v>316</v>
      </c>
      <c r="S250" s="7" t="s">
        <v>611</v>
      </c>
      <c r="T250" s="36"/>
      <c r="U250" s="8" t="s">
        <v>2059</v>
      </c>
    </row>
    <row r="251" spans="1:23" s="69" customFormat="1" ht="29.25" thickBot="1" x14ac:dyDescent="0.3">
      <c r="A251" s="289"/>
      <c r="B251" s="15" t="s">
        <v>98</v>
      </c>
      <c r="C251" s="185" t="s">
        <v>331</v>
      </c>
      <c r="D251" s="6" t="s">
        <v>504</v>
      </c>
      <c r="E251" s="7" t="s">
        <v>311</v>
      </c>
      <c r="F251" s="121" t="s">
        <v>735</v>
      </c>
      <c r="G251" s="7" t="s">
        <v>327</v>
      </c>
      <c r="H251" s="7" t="s">
        <v>316</v>
      </c>
      <c r="I251" s="7" t="s">
        <v>331</v>
      </c>
      <c r="J251" s="121" t="s">
        <v>663</v>
      </c>
      <c r="K251" s="121" t="s">
        <v>663</v>
      </c>
      <c r="L251" s="121" t="s">
        <v>663</v>
      </c>
      <c r="M251" s="7" t="s">
        <v>331</v>
      </c>
      <c r="N251" s="121" t="s">
        <v>663</v>
      </c>
      <c r="O251" s="121" t="s">
        <v>331</v>
      </c>
      <c r="P251" s="7" t="s">
        <v>331</v>
      </c>
      <c r="Q251" s="7" t="s">
        <v>331</v>
      </c>
      <c r="R251" s="7" t="s">
        <v>11</v>
      </c>
      <c r="S251" s="7" t="s">
        <v>331</v>
      </c>
      <c r="T251" s="35"/>
      <c r="U251" s="8" t="s">
        <v>2059</v>
      </c>
      <c r="V251" s="55"/>
      <c r="W251" s="55"/>
    </row>
    <row r="252" spans="1:23" ht="409.5" x14ac:dyDescent="0.25">
      <c r="A252" s="289"/>
      <c r="B252" s="249" t="s">
        <v>99</v>
      </c>
      <c r="C252" s="3" t="s">
        <v>715</v>
      </c>
      <c r="D252" s="153" t="s">
        <v>717</v>
      </c>
      <c r="E252" s="7" t="s">
        <v>311</v>
      </c>
      <c r="F252" s="7" t="s">
        <v>312</v>
      </c>
      <c r="G252" s="7" t="s">
        <v>315</v>
      </c>
      <c r="H252" s="7" t="s">
        <v>11</v>
      </c>
      <c r="I252" s="7" t="s">
        <v>11</v>
      </c>
      <c r="J252" s="121" t="s">
        <v>718</v>
      </c>
      <c r="K252" s="121" t="s">
        <v>718</v>
      </c>
      <c r="L252" s="7" t="s">
        <v>1948</v>
      </c>
      <c r="M252" s="7" t="s">
        <v>1948</v>
      </c>
      <c r="N252" s="121" t="s">
        <v>718</v>
      </c>
      <c r="O252" s="128" t="s">
        <v>1966</v>
      </c>
      <c r="P252" s="128" t="s">
        <v>1967</v>
      </c>
      <c r="Q252" s="7" t="s">
        <v>331</v>
      </c>
      <c r="R252" s="7" t="s">
        <v>11</v>
      </c>
      <c r="S252" s="128" t="s">
        <v>1968</v>
      </c>
      <c r="T252" s="36"/>
      <c r="U252" s="8" t="s">
        <v>2059</v>
      </c>
    </row>
    <row r="253" spans="1:23" ht="409.6" thickBot="1" x14ac:dyDescent="0.3">
      <c r="A253" s="289"/>
      <c r="B253" s="251"/>
      <c r="C253" s="185" t="s">
        <v>716</v>
      </c>
      <c r="D253" s="6" t="s">
        <v>505</v>
      </c>
      <c r="E253" s="7" t="s">
        <v>311</v>
      </c>
      <c r="F253" s="7" t="s">
        <v>312</v>
      </c>
      <c r="G253" s="7" t="s">
        <v>315</v>
      </c>
      <c r="H253" s="7" t="s">
        <v>331</v>
      </c>
      <c r="I253" s="7" t="s">
        <v>331</v>
      </c>
      <c r="J253" s="121" t="s">
        <v>718</v>
      </c>
      <c r="K253" s="121" t="s">
        <v>718</v>
      </c>
      <c r="L253" s="7" t="s">
        <v>1948</v>
      </c>
      <c r="M253" s="7" t="s">
        <v>1948</v>
      </c>
      <c r="N253" s="121" t="s">
        <v>718</v>
      </c>
      <c r="O253" s="128" t="s">
        <v>1966</v>
      </c>
      <c r="P253" s="128" t="s">
        <v>1967</v>
      </c>
      <c r="Q253" s="7" t="s">
        <v>331</v>
      </c>
      <c r="R253" s="7" t="s">
        <v>11</v>
      </c>
      <c r="S253" s="128" t="s">
        <v>1968</v>
      </c>
      <c r="T253" s="36"/>
      <c r="U253" s="8" t="s">
        <v>2059</v>
      </c>
    </row>
    <row r="254" spans="1:23" ht="42.75" x14ac:dyDescent="0.25">
      <c r="A254" s="289"/>
      <c r="B254" s="250" t="s">
        <v>100</v>
      </c>
      <c r="C254" s="3" t="s">
        <v>1238</v>
      </c>
      <c r="D254" s="6" t="s">
        <v>1239</v>
      </c>
      <c r="E254" s="7" t="s">
        <v>311</v>
      </c>
      <c r="F254" s="7" t="s">
        <v>312</v>
      </c>
      <c r="G254" s="121" t="s">
        <v>315</v>
      </c>
      <c r="H254" s="7" t="s">
        <v>316</v>
      </c>
      <c r="I254" s="7" t="s">
        <v>331</v>
      </c>
      <c r="J254" s="121" t="s">
        <v>1234</v>
      </c>
      <c r="K254" s="121" t="s">
        <v>1234</v>
      </c>
      <c r="L254" s="7" t="s">
        <v>1948</v>
      </c>
      <c r="M254" s="7" t="s">
        <v>331</v>
      </c>
      <c r="N254" s="121" t="s">
        <v>1234</v>
      </c>
      <c r="O254" s="121" t="s">
        <v>614</v>
      </c>
      <c r="P254" s="7" t="s">
        <v>331</v>
      </c>
      <c r="Q254" s="7" t="s">
        <v>331</v>
      </c>
      <c r="R254" s="7" t="s">
        <v>11</v>
      </c>
      <c r="S254" s="7" t="s">
        <v>331</v>
      </c>
      <c r="T254" s="36"/>
      <c r="U254" s="8" t="s">
        <v>2059</v>
      </c>
    </row>
    <row r="255" spans="1:23" ht="42.75" x14ac:dyDescent="0.25">
      <c r="A255" s="289"/>
      <c r="B255" s="250"/>
      <c r="C255" s="3" t="s">
        <v>890</v>
      </c>
      <c r="D255" s="6" t="s">
        <v>1240</v>
      </c>
      <c r="E255" s="7" t="s">
        <v>311</v>
      </c>
      <c r="F255" s="7" t="s">
        <v>312</v>
      </c>
      <c r="G255" s="121" t="s">
        <v>315</v>
      </c>
      <c r="H255" s="7" t="s">
        <v>316</v>
      </c>
      <c r="I255" s="7" t="s">
        <v>331</v>
      </c>
      <c r="J255" s="121" t="s">
        <v>1234</v>
      </c>
      <c r="K255" s="121" t="s">
        <v>1234</v>
      </c>
      <c r="L255" s="7" t="s">
        <v>1948</v>
      </c>
      <c r="M255" s="7" t="s">
        <v>331</v>
      </c>
      <c r="N255" s="121" t="s">
        <v>1234</v>
      </c>
      <c r="O255" s="121" t="s">
        <v>614</v>
      </c>
      <c r="P255" s="7" t="s">
        <v>331</v>
      </c>
      <c r="Q255" s="7" t="s">
        <v>331</v>
      </c>
      <c r="R255" s="7" t="s">
        <v>11</v>
      </c>
      <c r="S255" s="7" t="s">
        <v>331</v>
      </c>
      <c r="T255" s="36"/>
      <c r="U255" s="8" t="s">
        <v>2058</v>
      </c>
    </row>
    <row r="256" spans="1:23" ht="43.5" thickBot="1" x14ac:dyDescent="0.3">
      <c r="A256" s="289"/>
      <c r="B256" s="251"/>
      <c r="C256" s="3" t="s">
        <v>1063</v>
      </c>
      <c r="D256" s="6" t="s">
        <v>1241</v>
      </c>
      <c r="E256" s="7" t="s">
        <v>311</v>
      </c>
      <c r="F256" s="7" t="s">
        <v>312</v>
      </c>
      <c r="G256" s="121" t="s">
        <v>315</v>
      </c>
      <c r="H256" s="7" t="s">
        <v>316</v>
      </c>
      <c r="I256" s="7" t="s">
        <v>331</v>
      </c>
      <c r="J256" s="121" t="s">
        <v>1234</v>
      </c>
      <c r="K256" s="121" t="s">
        <v>1234</v>
      </c>
      <c r="L256" s="7" t="s">
        <v>1948</v>
      </c>
      <c r="M256" s="7" t="s">
        <v>331</v>
      </c>
      <c r="N256" s="121" t="s">
        <v>1234</v>
      </c>
      <c r="O256" s="121" t="s">
        <v>614</v>
      </c>
      <c r="P256" s="7" t="s">
        <v>331</v>
      </c>
      <c r="Q256" s="7" t="s">
        <v>331</v>
      </c>
      <c r="R256" s="7" t="s">
        <v>11</v>
      </c>
      <c r="S256" s="7" t="s">
        <v>331</v>
      </c>
      <c r="T256" s="36"/>
      <c r="U256" s="8" t="s">
        <v>2059</v>
      </c>
    </row>
    <row r="257" spans="1:69" ht="198" customHeight="1" thickBot="1" x14ac:dyDescent="0.3">
      <c r="A257" s="289"/>
      <c r="B257" s="15" t="s">
        <v>101</v>
      </c>
      <c r="C257" s="3" t="s">
        <v>331</v>
      </c>
      <c r="D257" s="6" t="s">
        <v>688</v>
      </c>
      <c r="E257" s="7" t="s">
        <v>311</v>
      </c>
      <c r="F257" s="7" t="s">
        <v>552</v>
      </c>
      <c r="G257" s="7" t="s">
        <v>1582</v>
      </c>
      <c r="H257" s="7" t="s">
        <v>316</v>
      </c>
      <c r="I257" s="7" t="s">
        <v>331</v>
      </c>
      <c r="J257" s="121" t="s">
        <v>663</v>
      </c>
      <c r="K257" s="121" t="s">
        <v>663</v>
      </c>
      <c r="L257" s="7" t="s">
        <v>1948</v>
      </c>
      <c r="M257" s="7" t="s">
        <v>331</v>
      </c>
      <c r="N257" s="121" t="s">
        <v>663</v>
      </c>
      <c r="O257" s="121" t="s">
        <v>1584</v>
      </c>
      <c r="P257" s="7" t="s">
        <v>331</v>
      </c>
      <c r="Q257" s="7" t="s">
        <v>11</v>
      </c>
      <c r="R257" s="7" t="s">
        <v>11</v>
      </c>
      <c r="S257" s="7" t="s">
        <v>331</v>
      </c>
      <c r="T257" s="36"/>
      <c r="U257" s="8" t="s">
        <v>2059</v>
      </c>
    </row>
    <row r="258" spans="1:69" ht="57.75" thickBot="1" x14ac:dyDescent="0.3">
      <c r="A258" s="290"/>
      <c r="B258" s="15" t="s">
        <v>102</v>
      </c>
      <c r="C258" s="3" t="s">
        <v>331</v>
      </c>
      <c r="D258" s="6" t="s">
        <v>1585</v>
      </c>
      <c r="E258" s="7" t="s">
        <v>311</v>
      </c>
      <c r="F258" s="7" t="s">
        <v>552</v>
      </c>
      <c r="G258" s="7" t="s">
        <v>1582</v>
      </c>
      <c r="H258" s="7" t="s">
        <v>316</v>
      </c>
      <c r="I258" s="7" t="s">
        <v>331</v>
      </c>
      <c r="J258" s="121" t="s">
        <v>663</v>
      </c>
      <c r="K258" s="121" t="s">
        <v>663</v>
      </c>
      <c r="L258" s="7" t="s">
        <v>1948</v>
      </c>
      <c r="M258" s="7" t="s">
        <v>331</v>
      </c>
      <c r="N258" s="121" t="s">
        <v>663</v>
      </c>
      <c r="O258" s="121" t="s">
        <v>1584</v>
      </c>
      <c r="P258" s="7" t="s">
        <v>331</v>
      </c>
      <c r="Q258" s="7" t="s">
        <v>11</v>
      </c>
      <c r="R258" s="7" t="s">
        <v>11</v>
      </c>
      <c r="S258" s="7" t="s">
        <v>331</v>
      </c>
      <c r="T258" s="36"/>
      <c r="U258" s="8" t="s">
        <v>2059</v>
      </c>
    </row>
    <row r="259" spans="1:69" ht="84" customHeight="1" thickBot="1" x14ac:dyDescent="0.3">
      <c r="A259" s="17" t="s">
        <v>103</v>
      </c>
      <c r="B259" s="70" t="s">
        <v>611</v>
      </c>
      <c r="C259" s="194" t="s">
        <v>331</v>
      </c>
      <c r="D259" s="71" t="s">
        <v>679</v>
      </c>
      <c r="E259" s="34" t="s">
        <v>311</v>
      </c>
      <c r="F259" s="8" t="s">
        <v>312</v>
      </c>
      <c r="G259" s="34" t="s">
        <v>315</v>
      </c>
      <c r="H259" s="34" t="s">
        <v>316</v>
      </c>
      <c r="I259" s="34" t="s">
        <v>611</v>
      </c>
      <c r="J259" s="47" t="s">
        <v>663</v>
      </c>
      <c r="K259" s="42" t="s">
        <v>663</v>
      </c>
      <c r="L259" s="26" t="s">
        <v>677</v>
      </c>
      <c r="M259" s="34" t="s">
        <v>677</v>
      </c>
      <c r="N259" s="26" t="s">
        <v>663</v>
      </c>
      <c r="O259" s="10" t="s">
        <v>331</v>
      </c>
      <c r="P259" s="10"/>
      <c r="Q259" s="10" t="s">
        <v>611</v>
      </c>
      <c r="R259" s="10" t="s">
        <v>611</v>
      </c>
      <c r="S259" s="10" t="s">
        <v>611</v>
      </c>
      <c r="T259" s="62"/>
      <c r="U259" s="8" t="s">
        <v>2059</v>
      </c>
    </row>
    <row r="260" spans="1:69" s="53" customFormat="1" ht="37.700000000000003" customHeight="1" x14ac:dyDescent="0.25">
      <c r="A260" s="350" t="s">
        <v>104</v>
      </c>
      <c r="B260" s="283" t="s">
        <v>105</v>
      </c>
      <c r="C260" s="3" t="s">
        <v>808</v>
      </c>
      <c r="D260" s="6" t="s">
        <v>814</v>
      </c>
      <c r="E260" s="7" t="s">
        <v>311</v>
      </c>
      <c r="F260" s="8" t="s">
        <v>312</v>
      </c>
      <c r="G260" s="7" t="s">
        <v>315</v>
      </c>
      <c r="H260" s="7" t="s">
        <v>11</v>
      </c>
      <c r="I260" s="7" t="s">
        <v>331</v>
      </c>
      <c r="J260" s="41" t="s">
        <v>802</v>
      </c>
      <c r="K260" s="41" t="s">
        <v>802</v>
      </c>
      <c r="L260" s="8" t="s">
        <v>1948</v>
      </c>
      <c r="M260" s="8" t="s">
        <v>1948</v>
      </c>
      <c r="N260" s="7" t="s">
        <v>802</v>
      </c>
      <c r="O260" s="43" t="str">
        <f>PROPER("ACUERDO CONSEJO SUPERIORO N°004
Febrero 25 de 2010")</f>
        <v>Acuerdo Consejo Superioro N°004
Febrero 25 De 2010</v>
      </c>
      <c r="P260" s="10" t="s">
        <v>331</v>
      </c>
      <c r="Q260" s="10" t="s">
        <v>11</v>
      </c>
      <c r="R260" s="10" t="s">
        <v>11</v>
      </c>
      <c r="S260" s="10" t="s">
        <v>331</v>
      </c>
      <c r="U260" s="8" t="s">
        <v>2059</v>
      </c>
      <c r="V260" s="171"/>
      <c r="W260" s="171"/>
      <c r="X260" s="171"/>
      <c r="Y260" s="171"/>
      <c r="Z260" s="171"/>
      <c r="AA260" s="171"/>
      <c r="AB260" s="171"/>
      <c r="AC260" s="171"/>
      <c r="AD260" s="171"/>
      <c r="AE260" s="171"/>
      <c r="AF260" s="171"/>
      <c r="AG260" s="171"/>
      <c r="AH260" s="171"/>
      <c r="AI260" s="171"/>
      <c r="AJ260" s="171"/>
      <c r="AK260" s="171"/>
      <c r="AL260" s="171"/>
      <c r="AM260" s="171"/>
      <c r="AN260" s="171"/>
      <c r="AO260" s="171"/>
      <c r="AP260" s="171"/>
      <c r="AQ260" s="171"/>
      <c r="AR260" s="171"/>
      <c r="AS260" s="171"/>
      <c r="AT260" s="171"/>
      <c r="AU260" s="171"/>
      <c r="AV260" s="171"/>
      <c r="AW260" s="171"/>
      <c r="AX260" s="171"/>
      <c r="AY260" s="171"/>
      <c r="AZ260" s="171"/>
      <c r="BA260" s="171"/>
      <c r="BB260" s="171"/>
      <c r="BC260" s="171"/>
      <c r="BD260" s="171"/>
      <c r="BE260" s="171"/>
      <c r="BF260" s="171"/>
      <c r="BG260" s="171"/>
      <c r="BH260" s="171"/>
      <c r="BI260" s="171"/>
      <c r="BJ260" s="171"/>
      <c r="BK260" s="171"/>
      <c r="BL260" s="171"/>
      <c r="BM260" s="171"/>
      <c r="BN260" s="171"/>
      <c r="BO260" s="171"/>
      <c r="BP260" s="171"/>
      <c r="BQ260" s="171"/>
    </row>
    <row r="261" spans="1:69" s="53" customFormat="1" ht="53.25" customHeight="1" x14ac:dyDescent="0.25">
      <c r="A261" s="350"/>
      <c r="B261" s="284"/>
      <c r="C261" s="3" t="s">
        <v>809</v>
      </c>
      <c r="D261" s="41" t="s">
        <v>815</v>
      </c>
      <c r="E261" s="7" t="s">
        <v>311</v>
      </c>
      <c r="F261" s="43" t="s">
        <v>735</v>
      </c>
      <c r="G261" s="7" t="s">
        <v>816</v>
      </c>
      <c r="H261" s="7" t="s">
        <v>11</v>
      </c>
      <c r="I261" s="7" t="s">
        <v>11</v>
      </c>
      <c r="J261" s="41" t="s">
        <v>817</v>
      </c>
      <c r="K261" s="41" t="s">
        <v>818</v>
      </c>
      <c r="L261" s="8" t="s">
        <v>1948</v>
      </c>
      <c r="M261" s="8" t="s">
        <v>1948</v>
      </c>
      <c r="N261" s="41" t="s">
        <v>818</v>
      </c>
      <c r="O261" s="43" t="str">
        <f>PROPER("ACUERDO CONSEJO SUPERIORO N°004
Febrero 25 de 2010")</f>
        <v>Acuerdo Consejo Superioro N°004
Febrero 25 De 2010</v>
      </c>
      <c r="P261" s="10" t="s">
        <v>331</v>
      </c>
      <c r="Q261" s="10" t="s">
        <v>331</v>
      </c>
      <c r="R261" s="10" t="s">
        <v>11</v>
      </c>
      <c r="S261" s="10" t="s">
        <v>331</v>
      </c>
      <c r="U261" s="8" t="s">
        <v>2059</v>
      </c>
      <c r="V261" s="171"/>
      <c r="W261" s="171"/>
      <c r="X261" s="171"/>
      <c r="Y261" s="171"/>
      <c r="Z261" s="171"/>
      <c r="AA261" s="171"/>
      <c r="AB261" s="171"/>
      <c r="AC261" s="171"/>
      <c r="AD261" s="171"/>
      <c r="AE261" s="171"/>
      <c r="AF261" s="171"/>
      <c r="AG261" s="171"/>
      <c r="AH261" s="171"/>
      <c r="AI261" s="171"/>
      <c r="AJ261" s="171"/>
      <c r="AK261" s="171"/>
      <c r="AL261" s="171"/>
      <c r="AM261" s="171"/>
      <c r="AN261" s="171"/>
      <c r="AO261" s="171"/>
      <c r="AP261" s="171"/>
      <c r="AQ261" s="171"/>
      <c r="AR261" s="171"/>
      <c r="AS261" s="171"/>
      <c r="AT261" s="171"/>
      <c r="AU261" s="171"/>
      <c r="AV261" s="171"/>
      <c r="AW261" s="171"/>
      <c r="AX261" s="171"/>
      <c r="AY261" s="171"/>
      <c r="AZ261" s="171"/>
      <c r="BA261" s="171"/>
      <c r="BB261" s="171"/>
      <c r="BC261" s="171"/>
      <c r="BD261" s="171"/>
      <c r="BE261" s="171"/>
      <c r="BF261" s="171"/>
      <c r="BG261" s="171"/>
      <c r="BH261" s="171"/>
      <c r="BI261" s="171"/>
      <c r="BJ261" s="171"/>
      <c r="BK261" s="171"/>
      <c r="BL261" s="171"/>
      <c r="BM261" s="171"/>
      <c r="BN261" s="171"/>
      <c r="BO261" s="171"/>
      <c r="BP261" s="171"/>
      <c r="BQ261" s="171"/>
    </row>
    <row r="262" spans="1:69" s="53" customFormat="1" ht="37.700000000000003" customHeight="1" x14ac:dyDescent="0.25">
      <c r="A262" s="350"/>
      <c r="B262" s="284"/>
      <c r="C262" s="3" t="s">
        <v>810</v>
      </c>
      <c r="D262" s="6" t="s">
        <v>819</v>
      </c>
      <c r="E262" s="7" t="s">
        <v>311</v>
      </c>
      <c r="F262" s="8" t="s">
        <v>312</v>
      </c>
      <c r="G262" s="7" t="s">
        <v>315</v>
      </c>
      <c r="H262" s="7" t="s">
        <v>11</v>
      </c>
      <c r="I262" s="7" t="s">
        <v>331</v>
      </c>
      <c r="J262" s="41" t="s">
        <v>802</v>
      </c>
      <c r="K262" s="41" t="s">
        <v>820</v>
      </c>
      <c r="L262" s="8" t="s">
        <v>1948</v>
      </c>
      <c r="M262" s="8" t="s">
        <v>1948</v>
      </c>
      <c r="N262" s="41" t="s">
        <v>820</v>
      </c>
      <c r="O262" s="43" t="str">
        <f>PROPER("ACUERDO CONSEJO SUPERIORO N°004
Febrero 25 de 2010/ACUERDO N° 005 28 FEBRERO 2005")</f>
        <v>Acuerdo Consejo Superioro N°004
Febrero 25 De 2010/Acuerdo N° 005 28 Febrero 2005</v>
      </c>
      <c r="P262" s="10" t="s">
        <v>331</v>
      </c>
      <c r="Q262" s="10" t="s">
        <v>331</v>
      </c>
      <c r="R262" s="10" t="s">
        <v>11</v>
      </c>
      <c r="S262" s="10" t="s">
        <v>331</v>
      </c>
      <c r="U262" s="8" t="s">
        <v>2059</v>
      </c>
      <c r="V262" s="171"/>
      <c r="W262" s="171"/>
      <c r="X262" s="171"/>
      <c r="Y262" s="171"/>
      <c r="Z262" s="171"/>
      <c r="AA262" s="171"/>
      <c r="AB262" s="171"/>
      <c r="AC262" s="171"/>
      <c r="AD262" s="171"/>
      <c r="AE262" s="171"/>
      <c r="AF262" s="171"/>
      <c r="AG262" s="171"/>
      <c r="AH262" s="171"/>
      <c r="AI262" s="171"/>
      <c r="AJ262" s="171"/>
      <c r="AK262" s="171"/>
      <c r="AL262" s="171"/>
      <c r="AM262" s="171"/>
      <c r="AN262" s="171"/>
      <c r="AO262" s="171"/>
      <c r="AP262" s="171"/>
      <c r="AQ262" s="171"/>
      <c r="AR262" s="171"/>
      <c r="AS262" s="171"/>
      <c r="AT262" s="171"/>
      <c r="AU262" s="171"/>
      <c r="AV262" s="171"/>
      <c r="AW262" s="171"/>
      <c r="AX262" s="171"/>
      <c r="AY262" s="171"/>
      <c r="AZ262" s="171"/>
      <c r="BA262" s="171"/>
      <c r="BB262" s="171"/>
      <c r="BC262" s="171"/>
      <c r="BD262" s="171"/>
      <c r="BE262" s="171"/>
      <c r="BF262" s="171"/>
      <c r="BG262" s="171"/>
      <c r="BH262" s="171"/>
      <c r="BI262" s="171"/>
      <c r="BJ262" s="171"/>
      <c r="BK262" s="171"/>
      <c r="BL262" s="171"/>
      <c r="BM262" s="171"/>
      <c r="BN262" s="171"/>
      <c r="BO262" s="171"/>
      <c r="BP262" s="171"/>
      <c r="BQ262" s="171"/>
    </row>
    <row r="263" spans="1:69" s="53" customFormat="1" ht="98.25" customHeight="1" x14ac:dyDescent="0.25">
      <c r="A263" s="350"/>
      <c r="B263" s="284"/>
      <c r="C263" s="3" t="s">
        <v>1490</v>
      </c>
      <c r="D263" s="6" t="s">
        <v>1491</v>
      </c>
      <c r="E263" s="7" t="s">
        <v>311</v>
      </c>
      <c r="F263" s="8" t="s">
        <v>312</v>
      </c>
      <c r="G263" s="7" t="s">
        <v>315</v>
      </c>
      <c r="H263" s="7" t="s">
        <v>11</v>
      </c>
      <c r="I263" s="7" t="s">
        <v>331</v>
      </c>
      <c r="J263" s="41" t="s">
        <v>802</v>
      </c>
      <c r="K263" s="41" t="s">
        <v>802</v>
      </c>
      <c r="L263" s="7" t="s">
        <v>335</v>
      </c>
      <c r="M263" s="4" t="s">
        <v>1948</v>
      </c>
      <c r="N263" s="7" t="s">
        <v>802</v>
      </c>
      <c r="O263" s="41" t="s">
        <v>1492</v>
      </c>
      <c r="P263" s="7" t="s">
        <v>331</v>
      </c>
      <c r="Q263" s="7" t="s">
        <v>331</v>
      </c>
      <c r="R263" s="7" t="s">
        <v>11</v>
      </c>
      <c r="S263" s="7" t="s">
        <v>331</v>
      </c>
      <c r="U263" s="8" t="s">
        <v>2059</v>
      </c>
      <c r="V263" s="171"/>
      <c r="W263" s="171"/>
      <c r="X263" s="171"/>
      <c r="Y263" s="171"/>
      <c r="Z263" s="171"/>
      <c r="AA263" s="171"/>
      <c r="AB263" s="171"/>
      <c r="AC263" s="171"/>
      <c r="AD263" s="171"/>
      <c r="AE263" s="171"/>
      <c r="AF263" s="171"/>
      <c r="AG263" s="171"/>
      <c r="AH263" s="171"/>
      <c r="AI263" s="171"/>
      <c r="AJ263" s="171"/>
      <c r="AK263" s="171"/>
      <c r="AL263" s="171"/>
      <c r="AM263" s="171"/>
      <c r="AN263" s="171"/>
      <c r="AO263" s="171"/>
      <c r="AP263" s="171"/>
      <c r="AQ263" s="171"/>
      <c r="AR263" s="171"/>
      <c r="AS263" s="171"/>
      <c r="AT263" s="171"/>
      <c r="AU263" s="171"/>
      <c r="AV263" s="171"/>
      <c r="AW263" s="171"/>
      <c r="AX263" s="171"/>
      <c r="AY263" s="171"/>
      <c r="AZ263" s="171"/>
      <c r="BA263" s="171"/>
      <c r="BB263" s="171"/>
      <c r="BC263" s="171"/>
      <c r="BD263" s="171"/>
      <c r="BE263" s="171"/>
      <c r="BF263" s="171"/>
      <c r="BG263" s="171"/>
      <c r="BH263" s="171"/>
      <c r="BI263" s="171"/>
      <c r="BJ263" s="171"/>
      <c r="BK263" s="171"/>
      <c r="BL263" s="171"/>
      <c r="BM263" s="171"/>
      <c r="BN263" s="171"/>
      <c r="BO263" s="171"/>
      <c r="BP263" s="171"/>
      <c r="BQ263" s="171"/>
    </row>
    <row r="264" spans="1:69" s="53" customFormat="1" ht="37.700000000000003" customHeight="1" x14ac:dyDescent="0.25">
      <c r="A264" s="350"/>
      <c r="B264" s="284"/>
      <c r="C264" s="185" t="s">
        <v>811</v>
      </c>
      <c r="D264" s="6" t="s">
        <v>821</v>
      </c>
      <c r="E264" s="7" t="s">
        <v>311</v>
      </c>
      <c r="F264" s="8" t="s">
        <v>312</v>
      </c>
      <c r="G264" s="7" t="s">
        <v>315</v>
      </c>
      <c r="H264" s="7" t="s">
        <v>11</v>
      </c>
      <c r="I264" s="7" t="s">
        <v>331</v>
      </c>
      <c r="J264" s="41" t="s">
        <v>802</v>
      </c>
      <c r="K264" s="41" t="s">
        <v>802</v>
      </c>
      <c r="L264" s="8" t="s">
        <v>1948</v>
      </c>
      <c r="M264" s="8" t="s">
        <v>1948</v>
      </c>
      <c r="N264" s="41" t="s">
        <v>802</v>
      </c>
      <c r="O264" s="43" t="str">
        <f>PROPER("ACUERDO CONSEJO SUPERIORO N°004
Febrero 25 de 2010")</f>
        <v>Acuerdo Consejo Superioro N°004
Febrero 25 De 2010</v>
      </c>
      <c r="P264" s="10" t="s">
        <v>331</v>
      </c>
      <c r="Q264" s="10" t="s">
        <v>331</v>
      </c>
      <c r="R264" s="10" t="s">
        <v>11</v>
      </c>
      <c r="S264" s="10" t="s">
        <v>331</v>
      </c>
      <c r="U264" s="8" t="s">
        <v>2059</v>
      </c>
      <c r="V264" s="171"/>
      <c r="W264" s="171"/>
      <c r="X264" s="171"/>
      <c r="Y264" s="171"/>
      <c r="Z264" s="171"/>
      <c r="AA264" s="171"/>
      <c r="AB264" s="171"/>
      <c r="AC264" s="171"/>
      <c r="AD264" s="171"/>
      <c r="AE264" s="171"/>
      <c r="AF264" s="171"/>
      <c r="AG264" s="171"/>
      <c r="AH264" s="171"/>
      <c r="AI264" s="171"/>
      <c r="AJ264" s="171"/>
      <c r="AK264" s="171"/>
      <c r="AL264" s="171"/>
      <c r="AM264" s="171"/>
      <c r="AN264" s="171"/>
      <c r="AO264" s="171"/>
      <c r="AP264" s="171"/>
      <c r="AQ264" s="171"/>
      <c r="AR264" s="171"/>
      <c r="AS264" s="171"/>
      <c r="AT264" s="171"/>
      <c r="AU264" s="171"/>
      <c r="AV264" s="171"/>
      <c r="AW264" s="171"/>
      <c r="AX264" s="171"/>
      <c r="AY264" s="171"/>
      <c r="AZ264" s="171"/>
      <c r="BA264" s="171"/>
      <c r="BB264" s="171"/>
      <c r="BC264" s="171"/>
      <c r="BD264" s="171"/>
      <c r="BE264" s="171"/>
      <c r="BF264" s="171"/>
      <c r="BG264" s="171"/>
      <c r="BH264" s="171"/>
      <c r="BI264" s="171"/>
      <c r="BJ264" s="171"/>
      <c r="BK264" s="171"/>
      <c r="BL264" s="171"/>
      <c r="BM264" s="171"/>
      <c r="BN264" s="171"/>
      <c r="BO264" s="171"/>
      <c r="BP264" s="171"/>
      <c r="BQ264" s="171"/>
    </row>
    <row r="265" spans="1:69" s="53" customFormat="1" ht="37.700000000000003" customHeight="1" x14ac:dyDescent="0.25">
      <c r="A265" s="350"/>
      <c r="B265" s="284"/>
      <c r="C265" s="3" t="s">
        <v>812</v>
      </c>
      <c r="D265" s="6" t="s">
        <v>822</v>
      </c>
      <c r="E265" s="7" t="s">
        <v>311</v>
      </c>
      <c r="F265" s="8" t="s">
        <v>312</v>
      </c>
      <c r="G265" s="7" t="s">
        <v>315</v>
      </c>
      <c r="H265" s="7" t="s">
        <v>11</v>
      </c>
      <c r="I265" s="7" t="s">
        <v>331</v>
      </c>
      <c r="J265" s="41" t="s">
        <v>802</v>
      </c>
      <c r="K265" s="41" t="s">
        <v>802</v>
      </c>
      <c r="L265" s="8" t="s">
        <v>1948</v>
      </c>
      <c r="M265" s="8" t="s">
        <v>1948</v>
      </c>
      <c r="N265" s="41" t="s">
        <v>802</v>
      </c>
      <c r="O265" s="43" t="str">
        <f>PROPER("ACUERDO CONSEJO SUPERIORO N°004
Febrero 25 de 2010")</f>
        <v>Acuerdo Consejo Superioro N°004
Febrero 25 De 2010</v>
      </c>
      <c r="P265" s="10" t="s">
        <v>331</v>
      </c>
      <c r="Q265" s="10" t="s">
        <v>331</v>
      </c>
      <c r="R265" s="10" t="s">
        <v>11</v>
      </c>
      <c r="S265" s="10" t="s">
        <v>331</v>
      </c>
      <c r="U265" s="8" t="s">
        <v>2059</v>
      </c>
      <c r="V265" s="171"/>
      <c r="W265" s="171"/>
      <c r="X265" s="171"/>
      <c r="Y265" s="171"/>
      <c r="Z265" s="171"/>
      <c r="AA265" s="171"/>
      <c r="AB265" s="171"/>
      <c r="AC265" s="171"/>
      <c r="AD265" s="171"/>
      <c r="AE265" s="171"/>
      <c r="AF265" s="171"/>
      <c r="AG265" s="171"/>
      <c r="AH265" s="171"/>
      <c r="AI265" s="171"/>
      <c r="AJ265" s="171"/>
      <c r="AK265" s="171"/>
      <c r="AL265" s="171"/>
      <c r="AM265" s="171"/>
      <c r="AN265" s="171"/>
      <c r="AO265" s="171"/>
      <c r="AP265" s="171"/>
      <c r="AQ265" s="171"/>
      <c r="AR265" s="171"/>
      <c r="AS265" s="171"/>
      <c r="AT265" s="171"/>
      <c r="AU265" s="171"/>
      <c r="AV265" s="171"/>
      <c r="AW265" s="171"/>
      <c r="AX265" s="171"/>
      <c r="AY265" s="171"/>
      <c r="AZ265" s="171"/>
      <c r="BA265" s="171"/>
      <c r="BB265" s="171"/>
      <c r="BC265" s="171"/>
      <c r="BD265" s="171"/>
      <c r="BE265" s="171"/>
      <c r="BF265" s="171"/>
      <c r="BG265" s="171"/>
      <c r="BH265" s="171"/>
      <c r="BI265" s="171"/>
      <c r="BJ265" s="171"/>
      <c r="BK265" s="171"/>
      <c r="BL265" s="171"/>
      <c r="BM265" s="171"/>
      <c r="BN265" s="171"/>
      <c r="BO265" s="171"/>
      <c r="BP265" s="171"/>
      <c r="BQ265" s="171"/>
    </row>
    <row r="266" spans="1:69" s="53" customFormat="1" ht="37.700000000000003" customHeight="1" thickBot="1" x14ac:dyDescent="0.3">
      <c r="A266" s="350"/>
      <c r="B266" s="285"/>
      <c r="C266" s="3" t="s">
        <v>813</v>
      </c>
      <c r="D266" s="6" t="s">
        <v>822</v>
      </c>
      <c r="E266" s="7" t="s">
        <v>311</v>
      </c>
      <c r="F266" s="8" t="s">
        <v>312</v>
      </c>
      <c r="G266" s="7" t="s">
        <v>315</v>
      </c>
      <c r="H266" s="7" t="s">
        <v>11</v>
      </c>
      <c r="I266" s="7" t="s">
        <v>331</v>
      </c>
      <c r="J266" s="41" t="s">
        <v>802</v>
      </c>
      <c r="K266" s="41" t="s">
        <v>802</v>
      </c>
      <c r="L266" s="8" t="s">
        <v>1948</v>
      </c>
      <c r="M266" s="8" t="s">
        <v>1948</v>
      </c>
      <c r="N266" s="41" t="s">
        <v>802</v>
      </c>
      <c r="O266" s="43" t="str">
        <f>PROPER("ACUERDO CONSEJO SUPERIORO N°004
Febrero 25 de 2010")</f>
        <v>Acuerdo Consejo Superioro N°004
Febrero 25 De 2010</v>
      </c>
      <c r="P266" s="10" t="s">
        <v>331</v>
      </c>
      <c r="Q266" s="10" t="s">
        <v>331</v>
      </c>
      <c r="R266" s="10" t="s">
        <v>11</v>
      </c>
      <c r="S266" s="10" t="s">
        <v>331</v>
      </c>
      <c r="U266" s="8" t="s">
        <v>2059</v>
      </c>
      <c r="V266" s="171"/>
      <c r="W266" s="171"/>
      <c r="X266" s="171"/>
      <c r="Y266" s="171"/>
      <c r="Z266" s="171"/>
      <c r="AA266" s="171"/>
      <c r="AB266" s="171"/>
      <c r="AC266" s="171"/>
      <c r="AD266" s="171"/>
      <c r="AE266" s="171"/>
      <c r="AF266" s="171"/>
      <c r="AG266" s="171"/>
      <c r="AH266" s="171"/>
      <c r="AI266" s="171"/>
      <c r="AJ266" s="171"/>
      <c r="AK266" s="171"/>
      <c r="AL266" s="171"/>
      <c r="AM266" s="171"/>
      <c r="AN266" s="171"/>
      <c r="AO266" s="171"/>
      <c r="AP266" s="171"/>
      <c r="AQ266" s="171"/>
      <c r="AR266" s="171"/>
      <c r="AS266" s="171"/>
      <c r="AT266" s="171"/>
      <c r="AU266" s="171"/>
      <c r="AV266" s="171"/>
      <c r="AW266" s="171"/>
      <c r="AX266" s="171"/>
      <c r="AY266" s="171"/>
      <c r="AZ266" s="171"/>
      <c r="BA266" s="171"/>
      <c r="BB266" s="171"/>
      <c r="BC266" s="171"/>
      <c r="BD266" s="171"/>
      <c r="BE266" s="171"/>
      <c r="BF266" s="171"/>
      <c r="BG266" s="171"/>
      <c r="BH266" s="171"/>
      <c r="BI266" s="171"/>
      <c r="BJ266" s="171"/>
      <c r="BK266" s="171"/>
      <c r="BL266" s="171"/>
      <c r="BM266" s="171"/>
      <c r="BN266" s="171"/>
      <c r="BO266" s="171"/>
      <c r="BP266" s="171"/>
      <c r="BQ266" s="171"/>
    </row>
    <row r="267" spans="1:69" ht="137.25" customHeight="1" x14ac:dyDescent="0.25">
      <c r="A267" s="291" t="s">
        <v>106</v>
      </c>
      <c r="B267" s="291"/>
      <c r="C267" s="7" t="s">
        <v>398</v>
      </c>
      <c r="D267" s="6" t="s">
        <v>399</v>
      </c>
      <c r="E267" s="7" t="s">
        <v>311</v>
      </c>
      <c r="F267" s="7" t="s">
        <v>312</v>
      </c>
      <c r="G267" s="7" t="s">
        <v>327</v>
      </c>
      <c r="H267" s="7" t="s">
        <v>11</v>
      </c>
      <c r="I267" s="7" t="s">
        <v>331</v>
      </c>
      <c r="J267" s="121" t="s">
        <v>394</v>
      </c>
      <c r="K267" s="121" t="s">
        <v>386</v>
      </c>
      <c r="L267" s="7" t="s">
        <v>335</v>
      </c>
      <c r="M267" s="53" t="s">
        <v>401</v>
      </c>
      <c r="N267" s="121" t="s">
        <v>386</v>
      </c>
      <c r="O267" s="121" t="s">
        <v>403</v>
      </c>
      <c r="P267" s="7" t="s">
        <v>331</v>
      </c>
      <c r="Q267" s="7" t="s">
        <v>331</v>
      </c>
      <c r="R267" s="7" t="s">
        <v>11</v>
      </c>
      <c r="S267" s="7" t="s">
        <v>331</v>
      </c>
      <c r="T267" s="36"/>
      <c r="U267" s="8" t="s">
        <v>2058</v>
      </c>
      <c r="V267" s="171"/>
      <c r="W267" s="171"/>
      <c r="X267" s="206"/>
      <c r="Y267" s="206"/>
      <c r="Z267" s="206"/>
      <c r="AA267" s="206"/>
      <c r="AB267" s="206"/>
      <c r="AC267" s="206"/>
      <c r="AD267" s="206"/>
      <c r="AE267" s="206"/>
      <c r="AF267" s="206"/>
      <c r="AG267" s="206"/>
      <c r="AH267" s="206"/>
      <c r="AI267" s="206"/>
      <c r="AJ267" s="206"/>
      <c r="AK267" s="206"/>
      <c r="AL267" s="206"/>
      <c r="AM267" s="206"/>
      <c r="AN267" s="206"/>
      <c r="AO267" s="206"/>
      <c r="AP267" s="206"/>
      <c r="AQ267" s="206"/>
      <c r="AR267" s="206"/>
      <c r="AS267" s="206"/>
      <c r="AT267" s="206"/>
      <c r="AU267" s="206"/>
      <c r="AV267" s="206"/>
      <c r="AW267" s="206"/>
      <c r="AX267" s="206"/>
      <c r="AY267" s="206"/>
      <c r="AZ267" s="206"/>
      <c r="BA267" s="206"/>
      <c r="BB267" s="206"/>
      <c r="BC267" s="206"/>
      <c r="BD267" s="206"/>
      <c r="BE267" s="206"/>
      <c r="BF267" s="206"/>
      <c r="BG267" s="206"/>
      <c r="BH267" s="206"/>
      <c r="BI267" s="206"/>
      <c r="BJ267" s="206"/>
      <c r="BK267" s="206"/>
      <c r="BL267" s="206"/>
      <c r="BM267" s="206"/>
      <c r="BN267" s="206"/>
      <c r="BO267" s="206"/>
      <c r="BP267" s="206"/>
      <c r="BQ267" s="206"/>
    </row>
    <row r="268" spans="1:69" ht="86.25" customHeight="1" thickBot="1" x14ac:dyDescent="0.3">
      <c r="A268" s="291"/>
      <c r="B268" s="291"/>
      <c r="C268" s="187" t="s">
        <v>379</v>
      </c>
      <c r="D268" s="52" t="s">
        <v>400</v>
      </c>
      <c r="E268" s="7" t="s">
        <v>311</v>
      </c>
      <c r="F268" s="7" t="s">
        <v>312</v>
      </c>
      <c r="G268" s="26" t="s">
        <v>327</v>
      </c>
      <c r="H268" s="26" t="s">
        <v>11</v>
      </c>
      <c r="I268" s="26" t="s">
        <v>331</v>
      </c>
      <c r="J268" s="113" t="s">
        <v>394</v>
      </c>
      <c r="K268" s="113" t="s">
        <v>386</v>
      </c>
      <c r="L268" s="26" t="s">
        <v>335</v>
      </c>
      <c r="M268" s="26" t="s">
        <v>401</v>
      </c>
      <c r="N268" s="59" t="s">
        <v>402</v>
      </c>
      <c r="O268" s="113" t="s">
        <v>403</v>
      </c>
      <c r="P268" s="7" t="s">
        <v>331</v>
      </c>
      <c r="Q268" s="7" t="s">
        <v>331</v>
      </c>
      <c r="R268" s="7" t="s">
        <v>11</v>
      </c>
      <c r="S268" s="7" t="s">
        <v>331</v>
      </c>
      <c r="T268" s="36"/>
      <c r="U268" s="8" t="s">
        <v>2059</v>
      </c>
    </row>
    <row r="269" spans="1:69" ht="114" x14ac:dyDescent="0.25">
      <c r="A269" s="246" t="s">
        <v>1432</v>
      </c>
      <c r="B269" s="274" t="s">
        <v>107</v>
      </c>
      <c r="C269" s="182" t="s">
        <v>633</v>
      </c>
      <c r="D269" s="6" t="s">
        <v>1693</v>
      </c>
      <c r="E269" s="121" t="s">
        <v>311</v>
      </c>
      <c r="F269" s="121" t="s">
        <v>735</v>
      </c>
      <c r="G269" s="121" t="s">
        <v>1694</v>
      </c>
      <c r="H269" s="121" t="s">
        <v>11</v>
      </c>
      <c r="I269" s="121" t="s">
        <v>11</v>
      </c>
      <c r="J269" s="121" t="s">
        <v>1695</v>
      </c>
      <c r="K269" s="121" t="s">
        <v>1696</v>
      </c>
      <c r="L269" s="7" t="s">
        <v>1948</v>
      </c>
      <c r="M269" s="7" t="s">
        <v>1948</v>
      </c>
      <c r="N269" s="121" t="s">
        <v>1697</v>
      </c>
      <c r="O269" s="121" t="s">
        <v>1698</v>
      </c>
      <c r="P269" s="121" t="s">
        <v>331</v>
      </c>
      <c r="Q269" s="121" t="s">
        <v>331</v>
      </c>
      <c r="R269" s="121" t="s">
        <v>11</v>
      </c>
      <c r="S269" s="121" t="s">
        <v>331</v>
      </c>
      <c r="T269" s="36"/>
      <c r="U269" s="8" t="s">
        <v>2059</v>
      </c>
    </row>
    <row r="270" spans="1:69" ht="114" x14ac:dyDescent="0.25">
      <c r="A270" s="247"/>
      <c r="B270" s="274"/>
      <c r="C270" s="182" t="s">
        <v>398</v>
      </c>
      <c r="D270" s="6" t="s">
        <v>1693</v>
      </c>
      <c r="E270" s="121" t="s">
        <v>311</v>
      </c>
      <c r="F270" s="121" t="s">
        <v>735</v>
      </c>
      <c r="G270" s="121" t="s">
        <v>1694</v>
      </c>
      <c r="H270" s="121" t="s">
        <v>11</v>
      </c>
      <c r="I270" s="121" t="s">
        <v>11</v>
      </c>
      <c r="J270" s="121" t="s">
        <v>1695</v>
      </c>
      <c r="K270" s="121" t="s">
        <v>1696</v>
      </c>
      <c r="L270" s="7" t="s">
        <v>1948</v>
      </c>
      <c r="M270" s="7" t="s">
        <v>1948</v>
      </c>
      <c r="N270" s="121" t="s">
        <v>1697</v>
      </c>
      <c r="O270" s="121" t="s">
        <v>1698</v>
      </c>
      <c r="P270" s="121" t="s">
        <v>331</v>
      </c>
      <c r="Q270" s="121" t="s">
        <v>331</v>
      </c>
      <c r="R270" s="121" t="s">
        <v>11</v>
      </c>
      <c r="S270" s="121" t="s">
        <v>331</v>
      </c>
      <c r="T270" s="36"/>
      <c r="U270" s="8" t="s">
        <v>2059</v>
      </c>
    </row>
    <row r="271" spans="1:69" ht="114" x14ac:dyDescent="0.25">
      <c r="A271" s="247"/>
      <c r="B271" s="274"/>
      <c r="C271" s="182" t="s">
        <v>634</v>
      </c>
      <c r="D271" s="6" t="s">
        <v>1693</v>
      </c>
      <c r="E271" s="121" t="s">
        <v>311</v>
      </c>
      <c r="F271" s="121" t="s">
        <v>735</v>
      </c>
      <c r="G271" s="121" t="s">
        <v>1694</v>
      </c>
      <c r="H271" s="121" t="s">
        <v>11</v>
      </c>
      <c r="I271" s="121" t="s">
        <v>11</v>
      </c>
      <c r="J271" s="121" t="s">
        <v>1695</v>
      </c>
      <c r="K271" s="121" t="s">
        <v>1696</v>
      </c>
      <c r="L271" s="7" t="s">
        <v>1948</v>
      </c>
      <c r="M271" s="7" t="s">
        <v>1948</v>
      </c>
      <c r="N271" s="121" t="s">
        <v>1697</v>
      </c>
      <c r="O271" s="121" t="s">
        <v>1698</v>
      </c>
      <c r="P271" s="121" t="s">
        <v>331</v>
      </c>
      <c r="Q271" s="121" t="s">
        <v>331</v>
      </c>
      <c r="R271" s="121" t="s">
        <v>11</v>
      </c>
      <c r="S271" s="121" t="s">
        <v>331</v>
      </c>
      <c r="T271" s="36"/>
      <c r="U271" s="8" t="s">
        <v>2059</v>
      </c>
    </row>
    <row r="272" spans="1:69" ht="152.25" customHeight="1" x14ac:dyDescent="0.25">
      <c r="A272" s="247"/>
      <c r="B272" s="274"/>
      <c r="C272" s="182" t="s">
        <v>635</v>
      </c>
      <c r="D272" s="6" t="s">
        <v>1699</v>
      </c>
      <c r="E272" s="121" t="s">
        <v>311</v>
      </c>
      <c r="F272" s="121" t="s">
        <v>735</v>
      </c>
      <c r="G272" s="121" t="s">
        <v>1694</v>
      </c>
      <c r="H272" s="121" t="s">
        <v>11</v>
      </c>
      <c r="I272" s="121" t="s">
        <v>11</v>
      </c>
      <c r="J272" s="121" t="s">
        <v>1695</v>
      </c>
      <c r="K272" s="121" t="s">
        <v>1700</v>
      </c>
      <c r="L272" s="7" t="s">
        <v>1948</v>
      </c>
      <c r="M272" s="7" t="s">
        <v>1948</v>
      </c>
      <c r="N272" s="121" t="s">
        <v>1697</v>
      </c>
      <c r="O272" s="121" t="s">
        <v>1701</v>
      </c>
      <c r="P272" s="121" t="s">
        <v>1702</v>
      </c>
      <c r="Q272" s="121" t="s">
        <v>331</v>
      </c>
      <c r="R272" s="121" t="s">
        <v>11</v>
      </c>
      <c r="S272" s="121" t="s">
        <v>1703</v>
      </c>
      <c r="T272" s="36"/>
      <c r="U272" s="8" t="s">
        <v>2059</v>
      </c>
    </row>
    <row r="273" spans="1:21" ht="114" x14ac:dyDescent="0.25">
      <c r="A273" s="247"/>
      <c r="B273" s="274"/>
      <c r="C273" s="182" t="s">
        <v>636</v>
      </c>
      <c r="D273" s="6" t="s">
        <v>689</v>
      </c>
      <c r="E273" s="121" t="s">
        <v>311</v>
      </c>
      <c r="F273" s="121" t="s">
        <v>735</v>
      </c>
      <c r="G273" s="121" t="s">
        <v>1694</v>
      </c>
      <c r="H273" s="121" t="s">
        <v>11</v>
      </c>
      <c r="I273" s="121" t="s">
        <v>11</v>
      </c>
      <c r="J273" s="121" t="s">
        <v>1695</v>
      </c>
      <c r="K273" s="121" t="s">
        <v>1704</v>
      </c>
      <c r="L273" s="7" t="s">
        <v>1948</v>
      </c>
      <c r="M273" s="7" t="s">
        <v>1948</v>
      </c>
      <c r="N273" s="121" t="s">
        <v>1697</v>
      </c>
      <c r="O273" s="121" t="s">
        <v>1705</v>
      </c>
      <c r="P273" s="121" t="s">
        <v>331</v>
      </c>
      <c r="Q273" s="121" t="s">
        <v>331</v>
      </c>
      <c r="R273" s="121" t="s">
        <v>11</v>
      </c>
      <c r="S273" s="121" t="s">
        <v>331</v>
      </c>
      <c r="T273" s="36"/>
      <c r="U273" s="8" t="s">
        <v>2059</v>
      </c>
    </row>
    <row r="274" spans="1:21" ht="114" x14ac:dyDescent="0.25">
      <c r="A274" s="247"/>
      <c r="B274" s="274"/>
      <c r="C274" s="182" t="s">
        <v>639</v>
      </c>
      <c r="D274" s="6" t="s">
        <v>690</v>
      </c>
      <c r="E274" s="121" t="s">
        <v>311</v>
      </c>
      <c r="F274" s="121" t="s">
        <v>735</v>
      </c>
      <c r="G274" s="121" t="s">
        <v>1694</v>
      </c>
      <c r="H274" s="121" t="s">
        <v>11</v>
      </c>
      <c r="I274" s="121" t="s">
        <v>11</v>
      </c>
      <c r="J274" s="121" t="s">
        <v>1695</v>
      </c>
      <c r="K274" s="121" t="s">
        <v>1704</v>
      </c>
      <c r="L274" s="7" t="s">
        <v>1948</v>
      </c>
      <c r="M274" s="7" t="s">
        <v>1948</v>
      </c>
      <c r="N274" s="121" t="s">
        <v>1697</v>
      </c>
      <c r="O274" s="121" t="s">
        <v>1705</v>
      </c>
      <c r="P274" s="121" t="s">
        <v>331</v>
      </c>
      <c r="Q274" s="121" t="s">
        <v>331</v>
      </c>
      <c r="R274" s="121" t="s">
        <v>11</v>
      </c>
      <c r="S274" s="121" t="s">
        <v>331</v>
      </c>
      <c r="T274" s="36"/>
      <c r="U274" s="8" t="s">
        <v>2059</v>
      </c>
    </row>
    <row r="275" spans="1:21" ht="114" x14ac:dyDescent="0.25">
      <c r="A275" s="247"/>
      <c r="B275" s="274"/>
      <c r="C275" s="182" t="s">
        <v>637</v>
      </c>
      <c r="D275" s="6" t="s">
        <v>691</v>
      </c>
      <c r="E275" s="121" t="s">
        <v>311</v>
      </c>
      <c r="F275" s="121" t="s">
        <v>735</v>
      </c>
      <c r="G275" s="121" t="s">
        <v>1694</v>
      </c>
      <c r="H275" s="121" t="s">
        <v>11</v>
      </c>
      <c r="I275" s="121" t="s">
        <v>11</v>
      </c>
      <c r="J275" s="121" t="s">
        <v>1695</v>
      </c>
      <c r="K275" s="121" t="s">
        <v>1706</v>
      </c>
      <c r="L275" s="7" t="s">
        <v>1948</v>
      </c>
      <c r="M275" s="7" t="s">
        <v>1948</v>
      </c>
      <c r="N275" s="121" t="s">
        <v>1697</v>
      </c>
      <c r="O275" s="121" t="s">
        <v>1705</v>
      </c>
      <c r="P275" s="121" t="s">
        <v>331</v>
      </c>
      <c r="Q275" s="121" t="s">
        <v>331</v>
      </c>
      <c r="R275" s="121" t="s">
        <v>11</v>
      </c>
      <c r="S275" s="121" t="s">
        <v>331</v>
      </c>
      <c r="T275" s="36"/>
      <c r="U275" s="8" t="s">
        <v>2059</v>
      </c>
    </row>
    <row r="276" spans="1:21" ht="162.75" customHeight="1" x14ac:dyDescent="0.25">
      <c r="A276" s="247"/>
      <c r="B276" s="274"/>
      <c r="C276" s="182" t="s">
        <v>638</v>
      </c>
      <c r="D276" s="6" t="s">
        <v>692</v>
      </c>
      <c r="E276" s="121" t="s">
        <v>311</v>
      </c>
      <c r="F276" s="121" t="s">
        <v>735</v>
      </c>
      <c r="G276" s="121" t="s">
        <v>1694</v>
      </c>
      <c r="H276" s="121" t="s">
        <v>11</v>
      </c>
      <c r="I276" s="121" t="s">
        <v>11</v>
      </c>
      <c r="J276" s="121" t="s">
        <v>1695</v>
      </c>
      <c r="K276" s="121" t="s">
        <v>1707</v>
      </c>
      <c r="L276" s="7" t="s">
        <v>1948</v>
      </c>
      <c r="M276" s="7" t="s">
        <v>1948</v>
      </c>
      <c r="N276" s="121" t="s">
        <v>1697</v>
      </c>
      <c r="O276" s="121" t="s">
        <v>1705</v>
      </c>
      <c r="P276" s="121" t="s">
        <v>331</v>
      </c>
      <c r="Q276" s="121" t="s">
        <v>331</v>
      </c>
      <c r="R276" s="121" t="s">
        <v>11</v>
      </c>
      <c r="S276" s="121" t="s">
        <v>331</v>
      </c>
      <c r="T276" s="36"/>
      <c r="U276" s="8" t="s">
        <v>2059</v>
      </c>
    </row>
    <row r="277" spans="1:21" ht="114" x14ac:dyDescent="0.25">
      <c r="A277" s="247"/>
      <c r="B277" s="274"/>
      <c r="C277" s="182" t="s">
        <v>640</v>
      </c>
      <c r="D277" s="72" t="s">
        <v>693</v>
      </c>
      <c r="E277" s="121" t="s">
        <v>311</v>
      </c>
      <c r="F277" s="121" t="s">
        <v>735</v>
      </c>
      <c r="G277" s="121" t="s">
        <v>1694</v>
      </c>
      <c r="H277" s="121" t="s">
        <v>11</v>
      </c>
      <c r="I277" s="121" t="s">
        <v>11</v>
      </c>
      <c r="J277" s="121" t="s">
        <v>1695</v>
      </c>
      <c r="K277" s="121" t="s">
        <v>1707</v>
      </c>
      <c r="L277" s="7" t="s">
        <v>1948</v>
      </c>
      <c r="M277" s="7" t="s">
        <v>1948</v>
      </c>
      <c r="N277" s="121" t="s">
        <v>1697</v>
      </c>
      <c r="O277" s="121" t="s">
        <v>1705</v>
      </c>
      <c r="P277" s="121" t="s">
        <v>331</v>
      </c>
      <c r="Q277" s="121" t="s">
        <v>331</v>
      </c>
      <c r="R277" s="121" t="s">
        <v>11</v>
      </c>
      <c r="S277" s="121" t="s">
        <v>331</v>
      </c>
      <c r="T277" s="36"/>
      <c r="U277" s="8" t="s">
        <v>2059</v>
      </c>
    </row>
    <row r="278" spans="1:21" ht="132.75" customHeight="1" x14ac:dyDescent="0.25">
      <c r="A278" s="247"/>
      <c r="B278" s="274"/>
      <c r="C278" s="182" t="s">
        <v>641</v>
      </c>
      <c r="D278" s="6" t="s">
        <v>694</v>
      </c>
      <c r="E278" s="121" t="s">
        <v>311</v>
      </c>
      <c r="F278" s="121" t="s">
        <v>735</v>
      </c>
      <c r="G278" s="121" t="s">
        <v>1694</v>
      </c>
      <c r="H278" s="121" t="s">
        <v>11</v>
      </c>
      <c r="I278" s="121" t="s">
        <v>11</v>
      </c>
      <c r="J278" s="121" t="s">
        <v>1695</v>
      </c>
      <c r="K278" s="121" t="s">
        <v>1708</v>
      </c>
      <c r="L278" s="7" t="s">
        <v>1948</v>
      </c>
      <c r="M278" s="7" t="s">
        <v>1948</v>
      </c>
      <c r="N278" s="121" t="s">
        <v>1697</v>
      </c>
      <c r="O278" s="121" t="s">
        <v>1705</v>
      </c>
      <c r="P278" s="121" t="s">
        <v>331</v>
      </c>
      <c r="Q278" s="121" t="s">
        <v>331</v>
      </c>
      <c r="R278" s="121" t="s">
        <v>11</v>
      </c>
      <c r="S278" s="121" t="s">
        <v>331</v>
      </c>
      <c r="T278" s="36"/>
      <c r="U278" s="8" t="s">
        <v>2059</v>
      </c>
    </row>
    <row r="279" spans="1:21" ht="114" x14ac:dyDescent="0.25">
      <c r="A279" s="247"/>
      <c r="B279" s="274"/>
      <c r="C279" s="182" t="s">
        <v>642</v>
      </c>
      <c r="D279" s="6" t="s">
        <v>695</v>
      </c>
      <c r="E279" s="121" t="s">
        <v>311</v>
      </c>
      <c r="F279" s="121" t="s">
        <v>735</v>
      </c>
      <c r="G279" s="121" t="s">
        <v>1694</v>
      </c>
      <c r="H279" s="121" t="s">
        <v>11</v>
      </c>
      <c r="I279" s="121" t="s">
        <v>11</v>
      </c>
      <c r="J279" s="121" t="s">
        <v>1695</v>
      </c>
      <c r="K279" s="121" t="s">
        <v>1697</v>
      </c>
      <c r="L279" s="7" t="s">
        <v>1948</v>
      </c>
      <c r="M279" s="7" t="s">
        <v>1948</v>
      </c>
      <c r="N279" s="121" t="s">
        <v>1697</v>
      </c>
      <c r="O279" s="121" t="s">
        <v>1705</v>
      </c>
      <c r="P279" s="121" t="s">
        <v>331</v>
      </c>
      <c r="Q279" s="121" t="s">
        <v>331</v>
      </c>
      <c r="R279" s="121" t="s">
        <v>11</v>
      </c>
      <c r="S279" s="121" t="s">
        <v>331</v>
      </c>
      <c r="T279" s="36"/>
      <c r="U279" s="8" t="s">
        <v>2058</v>
      </c>
    </row>
    <row r="280" spans="1:21" ht="99.75" x14ac:dyDescent="0.25">
      <c r="A280" s="247"/>
      <c r="B280" s="274"/>
      <c r="C280" s="182" t="s">
        <v>710</v>
      </c>
      <c r="D280" s="6" t="s">
        <v>696</v>
      </c>
      <c r="E280" s="121" t="s">
        <v>311</v>
      </c>
      <c r="F280" s="121" t="s">
        <v>312</v>
      </c>
      <c r="G280" s="121" t="s">
        <v>315</v>
      </c>
      <c r="H280" s="121" t="s">
        <v>11</v>
      </c>
      <c r="I280" s="121" t="s">
        <v>331</v>
      </c>
      <c r="J280" s="121" t="s">
        <v>1697</v>
      </c>
      <c r="K280" s="121" t="s">
        <v>1697</v>
      </c>
      <c r="L280" s="7" t="s">
        <v>1948</v>
      </c>
      <c r="M280" s="7" t="s">
        <v>1948</v>
      </c>
      <c r="N280" s="121" t="s">
        <v>1697</v>
      </c>
      <c r="O280" s="121" t="s">
        <v>1705</v>
      </c>
      <c r="P280" s="121" t="s">
        <v>331</v>
      </c>
      <c r="Q280" s="121" t="s">
        <v>331</v>
      </c>
      <c r="R280" s="121" t="s">
        <v>331</v>
      </c>
      <c r="S280" s="121" t="s">
        <v>331</v>
      </c>
      <c r="T280" s="36"/>
      <c r="U280" s="8" t="s">
        <v>2059</v>
      </c>
    </row>
    <row r="281" spans="1:21" ht="114" x14ac:dyDescent="0.25">
      <c r="A281" s="247"/>
      <c r="B281" s="274"/>
      <c r="C281" s="182" t="s">
        <v>643</v>
      </c>
      <c r="D281" s="6" t="s">
        <v>697</v>
      </c>
      <c r="E281" s="121" t="s">
        <v>311</v>
      </c>
      <c r="F281" s="121" t="s">
        <v>312</v>
      </c>
      <c r="G281" s="121" t="s">
        <v>315</v>
      </c>
      <c r="H281" s="121" t="s">
        <v>11</v>
      </c>
      <c r="I281" s="121" t="s">
        <v>331</v>
      </c>
      <c r="J281" s="121" t="s">
        <v>1695</v>
      </c>
      <c r="K281" s="121" t="s">
        <v>1697</v>
      </c>
      <c r="L281" s="7" t="s">
        <v>1948</v>
      </c>
      <c r="M281" s="7" t="s">
        <v>1948</v>
      </c>
      <c r="N281" s="121" t="s">
        <v>1697</v>
      </c>
      <c r="O281" s="121" t="s">
        <v>1705</v>
      </c>
      <c r="P281" s="121" t="s">
        <v>331</v>
      </c>
      <c r="Q281" s="121" t="s">
        <v>331</v>
      </c>
      <c r="R281" s="121" t="s">
        <v>331</v>
      </c>
      <c r="S281" s="121" t="s">
        <v>331</v>
      </c>
      <c r="T281" s="36"/>
      <c r="U281" s="8" t="s">
        <v>2059</v>
      </c>
    </row>
    <row r="282" spans="1:21" ht="114" x14ac:dyDescent="0.25">
      <c r="A282" s="247"/>
      <c r="B282" s="274"/>
      <c r="C282" s="182" t="s">
        <v>644</v>
      </c>
      <c r="D282" s="6" t="s">
        <v>698</v>
      </c>
      <c r="E282" s="121" t="s">
        <v>311</v>
      </c>
      <c r="F282" s="121" t="s">
        <v>735</v>
      </c>
      <c r="G282" s="121" t="s">
        <v>1694</v>
      </c>
      <c r="H282" s="121" t="s">
        <v>11</v>
      </c>
      <c r="I282" s="121" t="s">
        <v>11</v>
      </c>
      <c r="J282" s="121" t="s">
        <v>1695</v>
      </c>
      <c r="K282" s="121" t="s">
        <v>1706</v>
      </c>
      <c r="L282" s="7" t="s">
        <v>1948</v>
      </c>
      <c r="M282" s="7" t="s">
        <v>1948</v>
      </c>
      <c r="N282" s="121" t="s">
        <v>1697</v>
      </c>
      <c r="O282" s="121" t="s">
        <v>1705</v>
      </c>
      <c r="P282" s="121" t="s">
        <v>331</v>
      </c>
      <c r="Q282" s="121" t="s">
        <v>331</v>
      </c>
      <c r="R282" s="121" t="s">
        <v>11</v>
      </c>
      <c r="S282" s="121" t="s">
        <v>331</v>
      </c>
      <c r="T282" s="36"/>
      <c r="U282" s="8" t="s">
        <v>2059</v>
      </c>
    </row>
    <row r="283" spans="1:21" ht="114" x14ac:dyDescent="0.25">
      <c r="A283" s="247"/>
      <c r="B283" s="274"/>
      <c r="C283" s="182" t="s">
        <v>645</v>
      </c>
      <c r="D283" s="6" t="s">
        <v>1709</v>
      </c>
      <c r="E283" s="121" t="s">
        <v>311</v>
      </c>
      <c r="F283" s="121" t="s">
        <v>735</v>
      </c>
      <c r="G283" s="121" t="s">
        <v>1710</v>
      </c>
      <c r="H283" s="121" t="s">
        <v>11</v>
      </c>
      <c r="I283" s="121" t="s">
        <v>11</v>
      </c>
      <c r="J283" s="121" t="s">
        <v>1695</v>
      </c>
      <c r="K283" s="121" t="s">
        <v>1711</v>
      </c>
      <c r="L283" s="7" t="s">
        <v>1948</v>
      </c>
      <c r="M283" s="7" t="s">
        <v>1948</v>
      </c>
      <c r="N283" s="121" t="s">
        <v>1697</v>
      </c>
      <c r="O283" s="121" t="s">
        <v>1705</v>
      </c>
      <c r="P283" s="121" t="s">
        <v>331</v>
      </c>
      <c r="Q283" s="121" t="s">
        <v>331</v>
      </c>
      <c r="R283" s="121" t="s">
        <v>11</v>
      </c>
      <c r="S283" s="121" t="s">
        <v>331</v>
      </c>
      <c r="T283" s="36"/>
      <c r="U283" s="8" t="s">
        <v>2058</v>
      </c>
    </row>
    <row r="284" spans="1:21" ht="114" x14ac:dyDescent="0.25">
      <c r="A284" s="247"/>
      <c r="B284" s="274"/>
      <c r="C284" s="182" t="s">
        <v>646</v>
      </c>
      <c r="D284" s="6" t="s">
        <v>699</v>
      </c>
      <c r="E284" s="121" t="s">
        <v>311</v>
      </c>
      <c r="F284" s="121" t="s">
        <v>735</v>
      </c>
      <c r="G284" s="121" t="s">
        <v>1694</v>
      </c>
      <c r="H284" s="121" t="s">
        <v>11</v>
      </c>
      <c r="I284" s="121" t="s">
        <v>11</v>
      </c>
      <c r="J284" s="121" t="s">
        <v>1695</v>
      </c>
      <c r="K284" s="121" t="s">
        <v>1708</v>
      </c>
      <c r="L284" s="7" t="s">
        <v>1948</v>
      </c>
      <c r="M284" s="121" t="s">
        <v>331</v>
      </c>
      <c r="N284" s="121" t="s">
        <v>1697</v>
      </c>
      <c r="O284" s="121" t="s">
        <v>1705</v>
      </c>
      <c r="P284" s="121" t="s">
        <v>331</v>
      </c>
      <c r="Q284" s="121" t="s">
        <v>331</v>
      </c>
      <c r="R284" s="121" t="s">
        <v>11</v>
      </c>
      <c r="S284" s="121" t="s">
        <v>331</v>
      </c>
      <c r="T284" s="36"/>
      <c r="U284" s="8" t="s">
        <v>2059</v>
      </c>
    </row>
    <row r="285" spans="1:21" ht="114" x14ac:dyDescent="0.25">
      <c r="A285" s="247"/>
      <c r="B285" s="274"/>
      <c r="C285" s="182" t="s">
        <v>647</v>
      </c>
      <c r="D285" s="6" t="s">
        <v>700</v>
      </c>
      <c r="E285" s="121" t="s">
        <v>311</v>
      </c>
      <c r="F285" s="121" t="s">
        <v>735</v>
      </c>
      <c r="G285" s="121" t="s">
        <v>1694</v>
      </c>
      <c r="H285" s="121" t="s">
        <v>11</v>
      </c>
      <c r="I285" s="121" t="s">
        <v>331</v>
      </c>
      <c r="J285" s="121" t="s">
        <v>1695</v>
      </c>
      <c r="K285" s="121" t="s">
        <v>1712</v>
      </c>
      <c r="L285" s="7" t="s">
        <v>1948</v>
      </c>
      <c r="M285" s="7" t="s">
        <v>1948</v>
      </c>
      <c r="N285" s="121" t="s">
        <v>1697</v>
      </c>
      <c r="O285" s="121" t="s">
        <v>1705</v>
      </c>
      <c r="P285" s="121" t="s">
        <v>331</v>
      </c>
      <c r="Q285" s="121" t="s">
        <v>331</v>
      </c>
      <c r="R285" s="121" t="s">
        <v>11</v>
      </c>
      <c r="S285" s="121" t="s">
        <v>331</v>
      </c>
      <c r="T285" s="36"/>
      <c r="U285" s="8" t="s">
        <v>2059</v>
      </c>
    </row>
    <row r="286" spans="1:21" ht="128.25" x14ac:dyDescent="0.25">
      <c r="A286" s="247"/>
      <c r="B286" s="274"/>
      <c r="C286" s="182" t="s">
        <v>648</v>
      </c>
      <c r="D286" s="6" t="s">
        <v>1713</v>
      </c>
      <c r="E286" s="121" t="s">
        <v>311</v>
      </c>
      <c r="F286" s="121" t="s">
        <v>312</v>
      </c>
      <c r="G286" s="121" t="s">
        <v>315</v>
      </c>
      <c r="H286" s="121" t="s">
        <v>11</v>
      </c>
      <c r="I286" s="121" t="s">
        <v>331</v>
      </c>
      <c r="J286" s="121" t="s">
        <v>1697</v>
      </c>
      <c r="K286" s="121" t="s">
        <v>1714</v>
      </c>
      <c r="L286" s="7" t="s">
        <v>1948</v>
      </c>
      <c r="M286" s="7" t="s">
        <v>1948</v>
      </c>
      <c r="N286" s="121" t="s">
        <v>1697</v>
      </c>
      <c r="O286" s="121" t="s">
        <v>1705</v>
      </c>
      <c r="P286" s="121" t="s">
        <v>331</v>
      </c>
      <c r="Q286" s="121" t="s">
        <v>331</v>
      </c>
      <c r="R286" s="121" t="s">
        <v>11</v>
      </c>
      <c r="S286" s="121" t="s">
        <v>331</v>
      </c>
      <c r="T286" s="36"/>
      <c r="U286" s="8" t="s">
        <v>2059</v>
      </c>
    </row>
    <row r="287" spans="1:21" ht="114" x14ac:dyDescent="0.25">
      <c r="A287" s="247"/>
      <c r="B287" s="274"/>
      <c r="C287" s="182" t="s">
        <v>649</v>
      </c>
      <c r="D287" s="6" t="s">
        <v>702</v>
      </c>
      <c r="E287" s="121" t="s">
        <v>311</v>
      </c>
      <c r="F287" s="121" t="s">
        <v>735</v>
      </c>
      <c r="G287" s="121" t="s">
        <v>1694</v>
      </c>
      <c r="H287" s="121" t="s">
        <v>11</v>
      </c>
      <c r="I287" s="121" t="s">
        <v>11</v>
      </c>
      <c r="J287" s="121" t="s">
        <v>1695</v>
      </c>
      <c r="K287" s="121" t="s">
        <v>386</v>
      </c>
      <c r="L287" s="7" t="s">
        <v>1948</v>
      </c>
      <c r="M287" s="7" t="s">
        <v>1948</v>
      </c>
      <c r="N287" s="121" t="s">
        <v>1712</v>
      </c>
      <c r="O287" s="121" t="s">
        <v>1705</v>
      </c>
      <c r="P287" s="121" t="s">
        <v>331</v>
      </c>
      <c r="Q287" s="121" t="s">
        <v>331</v>
      </c>
      <c r="R287" s="121" t="s">
        <v>11</v>
      </c>
      <c r="S287" s="121" t="s">
        <v>331</v>
      </c>
      <c r="T287" s="36"/>
      <c r="U287" s="8" t="s">
        <v>2059</v>
      </c>
    </row>
    <row r="288" spans="1:21" ht="99.75" x14ac:dyDescent="0.25">
      <c r="A288" s="247"/>
      <c r="B288" s="274"/>
      <c r="C288" s="182" t="s">
        <v>650</v>
      </c>
      <c r="D288" s="6" t="s">
        <v>703</v>
      </c>
      <c r="E288" s="121" t="s">
        <v>311</v>
      </c>
      <c r="F288" s="121" t="s">
        <v>312</v>
      </c>
      <c r="G288" s="121" t="s">
        <v>315</v>
      </c>
      <c r="H288" s="121" t="s">
        <v>11</v>
      </c>
      <c r="I288" s="121" t="s">
        <v>331</v>
      </c>
      <c r="J288" s="121" t="s">
        <v>1715</v>
      </c>
      <c r="K288" s="121" t="s">
        <v>1716</v>
      </c>
      <c r="L288" s="7" t="s">
        <v>1948</v>
      </c>
      <c r="M288" s="7" t="s">
        <v>1948</v>
      </c>
      <c r="N288" s="121" t="s">
        <v>1697</v>
      </c>
      <c r="O288" s="121" t="s">
        <v>1705</v>
      </c>
      <c r="P288" s="121" t="s">
        <v>331</v>
      </c>
      <c r="Q288" s="121" t="s">
        <v>331</v>
      </c>
      <c r="R288" s="121" t="s">
        <v>11</v>
      </c>
      <c r="S288" s="121" t="s">
        <v>331</v>
      </c>
      <c r="T288" s="36"/>
      <c r="U288" s="8" t="s">
        <v>2059</v>
      </c>
    </row>
    <row r="289" spans="1:21" ht="67.5" customHeight="1" x14ac:dyDescent="0.25">
      <c r="A289" s="247"/>
      <c r="B289" s="274"/>
      <c r="C289" s="182" t="s">
        <v>410</v>
      </c>
      <c r="D289" s="6" t="s">
        <v>704</v>
      </c>
      <c r="E289" s="121" t="s">
        <v>311</v>
      </c>
      <c r="F289" s="121" t="s">
        <v>735</v>
      </c>
      <c r="G289" s="121" t="s">
        <v>1694</v>
      </c>
      <c r="H289" s="121" t="s">
        <v>11</v>
      </c>
      <c r="I289" s="121" t="s">
        <v>11</v>
      </c>
      <c r="J289" s="121" t="s">
        <v>1695</v>
      </c>
      <c r="K289" s="121" t="s">
        <v>1717</v>
      </c>
      <c r="L289" s="7" t="s">
        <v>1948</v>
      </c>
      <c r="M289" s="7" t="s">
        <v>1948</v>
      </c>
      <c r="N289" s="121" t="s">
        <v>1697</v>
      </c>
      <c r="O289" s="121" t="s">
        <v>1705</v>
      </c>
      <c r="P289" s="121" t="s">
        <v>331</v>
      </c>
      <c r="Q289" s="121" t="s">
        <v>331</v>
      </c>
      <c r="R289" s="121" t="s">
        <v>11</v>
      </c>
      <c r="S289" s="121" t="s">
        <v>331</v>
      </c>
      <c r="T289" s="36"/>
      <c r="U289" s="8" t="s">
        <v>2059</v>
      </c>
    </row>
    <row r="290" spans="1:21" ht="102.75" customHeight="1" x14ac:dyDescent="0.25">
      <c r="A290" s="247"/>
      <c r="B290" s="274"/>
      <c r="C290" s="182" t="s">
        <v>651</v>
      </c>
      <c r="D290" s="6" t="s">
        <v>705</v>
      </c>
      <c r="E290" s="121" t="s">
        <v>311</v>
      </c>
      <c r="F290" s="121" t="s">
        <v>735</v>
      </c>
      <c r="G290" s="121" t="s">
        <v>1694</v>
      </c>
      <c r="H290" s="121" t="s">
        <v>11</v>
      </c>
      <c r="I290" s="121" t="s">
        <v>11</v>
      </c>
      <c r="J290" s="121" t="s">
        <v>1695</v>
      </c>
      <c r="K290" s="121" t="s">
        <v>1717</v>
      </c>
      <c r="L290" s="7" t="s">
        <v>1948</v>
      </c>
      <c r="M290" s="7" t="s">
        <v>1948</v>
      </c>
      <c r="N290" s="121" t="s">
        <v>1697</v>
      </c>
      <c r="O290" s="121" t="s">
        <v>1705</v>
      </c>
      <c r="P290" s="121" t="s">
        <v>331</v>
      </c>
      <c r="Q290" s="121" t="s">
        <v>331</v>
      </c>
      <c r="R290" s="121" t="s">
        <v>11</v>
      </c>
      <c r="S290" s="121" t="s">
        <v>331</v>
      </c>
      <c r="T290" s="36"/>
      <c r="U290" s="8" t="s">
        <v>2059</v>
      </c>
    </row>
    <row r="291" spans="1:21" ht="72.75" customHeight="1" x14ac:dyDescent="0.25">
      <c r="A291" s="247"/>
      <c r="B291" s="274"/>
      <c r="C291" s="182" t="s">
        <v>652</v>
      </c>
      <c r="D291" s="6" t="s">
        <v>706</v>
      </c>
      <c r="E291" s="121" t="s">
        <v>311</v>
      </c>
      <c r="F291" s="121" t="s">
        <v>735</v>
      </c>
      <c r="G291" s="121" t="s">
        <v>1694</v>
      </c>
      <c r="H291" s="121" t="s">
        <v>11</v>
      </c>
      <c r="I291" s="121" t="s">
        <v>11</v>
      </c>
      <c r="J291" s="121" t="s">
        <v>1695</v>
      </c>
      <c r="K291" s="121" t="s">
        <v>1717</v>
      </c>
      <c r="L291" s="7" t="s">
        <v>1948</v>
      </c>
      <c r="M291" s="7" t="s">
        <v>1948</v>
      </c>
      <c r="N291" s="121" t="s">
        <v>1697</v>
      </c>
      <c r="O291" s="121" t="s">
        <v>1705</v>
      </c>
      <c r="P291" s="121" t="s">
        <v>331</v>
      </c>
      <c r="Q291" s="121" t="s">
        <v>331</v>
      </c>
      <c r="R291" s="121" t="s">
        <v>11</v>
      </c>
      <c r="S291" s="121" t="s">
        <v>331</v>
      </c>
      <c r="T291" s="36"/>
      <c r="U291" s="8" t="s">
        <v>2059</v>
      </c>
    </row>
    <row r="292" spans="1:21" ht="114" x14ac:dyDescent="0.25">
      <c r="A292" s="247"/>
      <c r="B292" s="274"/>
      <c r="C292" s="182" t="s">
        <v>653</v>
      </c>
      <c r="D292" s="6" t="s">
        <v>707</v>
      </c>
      <c r="E292" s="121" t="s">
        <v>311</v>
      </c>
      <c r="F292" s="121" t="s">
        <v>735</v>
      </c>
      <c r="G292" s="121" t="s">
        <v>1694</v>
      </c>
      <c r="H292" s="121" t="s">
        <v>11</v>
      </c>
      <c r="I292" s="121" t="s">
        <v>11</v>
      </c>
      <c r="J292" s="121" t="s">
        <v>1695</v>
      </c>
      <c r="K292" s="121" t="s">
        <v>1697</v>
      </c>
      <c r="L292" s="7" t="s">
        <v>1948</v>
      </c>
      <c r="M292" s="7" t="s">
        <v>1948</v>
      </c>
      <c r="N292" s="121" t="s">
        <v>1718</v>
      </c>
      <c r="O292" s="121" t="s">
        <v>1705</v>
      </c>
      <c r="P292" s="121" t="s">
        <v>331</v>
      </c>
      <c r="Q292" s="121" t="s">
        <v>331</v>
      </c>
      <c r="R292" s="121" t="s">
        <v>11</v>
      </c>
      <c r="S292" s="121" t="s">
        <v>331</v>
      </c>
      <c r="T292" s="36"/>
      <c r="U292" s="8" t="s">
        <v>2059</v>
      </c>
    </row>
    <row r="293" spans="1:21" ht="35.25" customHeight="1" thickBot="1" x14ac:dyDescent="0.3">
      <c r="A293" s="247"/>
      <c r="B293" s="275"/>
      <c r="C293" s="183" t="s">
        <v>654</v>
      </c>
      <c r="D293" s="52" t="s">
        <v>708</v>
      </c>
      <c r="E293" s="113" t="s">
        <v>311</v>
      </c>
      <c r="F293" s="121" t="s">
        <v>735</v>
      </c>
      <c r="G293" s="121" t="s">
        <v>1694</v>
      </c>
      <c r="H293" s="121" t="s">
        <v>11</v>
      </c>
      <c r="I293" s="121" t="s">
        <v>11</v>
      </c>
      <c r="J293" s="121" t="s">
        <v>1695</v>
      </c>
      <c r="K293" s="113" t="s">
        <v>1717</v>
      </c>
      <c r="L293" s="7" t="s">
        <v>1948</v>
      </c>
      <c r="M293" s="7" t="s">
        <v>1948</v>
      </c>
      <c r="N293" s="121" t="s">
        <v>1697</v>
      </c>
      <c r="O293" s="121" t="s">
        <v>1705</v>
      </c>
      <c r="P293" s="113" t="s">
        <v>331</v>
      </c>
      <c r="Q293" s="113" t="s">
        <v>331</v>
      </c>
      <c r="R293" s="113" t="s">
        <v>11</v>
      </c>
      <c r="S293" s="113" t="s">
        <v>331</v>
      </c>
      <c r="T293" s="36"/>
      <c r="U293" s="8" t="s">
        <v>2059</v>
      </c>
    </row>
    <row r="294" spans="1:21" ht="28.5" x14ac:dyDescent="0.25">
      <c r="A294" s="247"/>
      <c r="B294" s="249" t="s">
        <v>108</v>
      </c>
      <c r="C294" s="3" t="s">
        <v>404</v>
      </c>
      <c r="D294" s="6" t="s">
        <v>405</v>
      </c>
      <c r="E294" s="7" t="s">
        <v>311</v>
      </c>
      <c r="F294" s="7" t="s">
        <v>312</v>
      </c>
      <c r="G294" s="7" t="s">
        <v>385</v>
      </c>
      <c r="H294" s="7" t="s">
        <v>11</v>
      </c>
      <c r="I294" s="7" t="s">
        <v>331</v>
      </c>
      <c r="J294" s="121" t="s">
        <v>386</v>
      </c>
      <c r="K294" s="121" t="s">
        <v>386</v>
      </c>
      <c r="L294" s="7" t="s">
        <v>335</v>
      </c>
      <c r="M294" s="7" t="s">
        <v>335</v>
      </c>
      <c r="N294" s="121" t="s">
        <v>402</v>
      </c>
      <c r="O294" s="121" t="s">
        <v>407</v>
      </c>
      <c r="P294" s="7" t="s">
        <v>331</v>
      </c>
      <c r="Q294" s="7" t="s">
        <v>331</v>
      </c>
      <c r="R294" s="7" t="s">
        <v>331</v>
      </c>
      <c r="S294" s="7" t="s">
        <v>331</v>
      </c>
      <c r="T294" s="36"/>
      <c r="U294" s="8" t="s">
        <v>2059</v>
      </c>
    </row>
    <row r="295" spans="1:21" ht="29.25" thickBot="1" x14ac:dyDescent="0.3">
      <c r="A295" s="247"/>
      <c r="B295" s="251"/>
      <c r="C295" s="3" t="s">
        <v>398</v>
      </c>
      <c r="D295" s="6" t="s">
        <v>406</v>
      </c>
      <c r="E295" s="7" t="s">
        <v>311</v>
      </c>
      <c r="F295" s="7" t="s">
        <v>312</v>
      </c>
      <c r="G295" s="7" t="s">
        <v>385</v>
      </c>
      <c r="H295" s="7" t="s">
        <v>11</v>
      </c>
      <c r="I295" s="7" t="s">
        <v>331</v>
      </c>
      <c r="J295" s="121" t="s">
        <v>386</v>
      </c>
      <c r="K295" s="121" t="s">
        <v>386</v>
      </c>
      <c r="L295" s="7" t="s">
        <v>335</v>
      </c>
      <c r="M295" s="7" t="s">
        <v>335</v>
      </c>
      <c r="N295" s="121" t="s">
        <v>402</v>
      </c>
      <c r="O295" s="121" t="s">
        <v>408</v>
      </c>
      <c r="P295" s="7" t="s">
        <v>331</v>
      </c>
      <c r="Q295" s="7" t="s">
        <v>331</v>
      </c>
      <c r="R295" s="7" t="s">
        <v>331</v>
      </c>
      <c r="S295" s="7" t="s">
        <v>331</v>
      </c>
      <c r="T295" s="36"/>
      <c r="U295" s="8" t="s">
        <v>2058</v>
      </c>
    </row>
    <row r="296" spans="1:21" ht="66.75" customHeight="1" x14ac:dyDescent="0.25">
      <c r="A296" s="247"/>
      <c r="B296" s="274" t="s">
        <v>109</v>
      </c>
      <c r="C296" s="182" t="s">
        <v>633</v>
      </c>
      <c r="D296" s="6" t="s">
        <v>1693</v>
      </c>
      <c r="E296" s="121" t="s">
        <v>311</v>
      </c>
      <c r="F296" s="121" t="s">
        <v>735</v>
      </c>
      <c r="G296" s="121" t="s">
        <v>1694</v>
      </c>
      <c r="H296" s="121" t="s">
        <v>11</v>
      </c>
      <c r="I296" s="121" t="s">
        <v>11</v>
      </c>
      <c r="J296" s="121" t="s">
        <v>1695</v>
      </c>
      <c r="K296" s="121" t="s">
        <v>1696</v>
      </c>
      <c r="L296" s="7" t="s">
        <v>1948</v>
      </c>
      <c r="M296" s="7" t="s">
        <v>1948</v>
      </c>
      <c r="N296" s="121" t="s">
        <v>1697</v>
      </c>
      <c r="O296" s="121" t="s">
        <v>1698</v>
      </c>
      <c r="P296" s="121" t="s">
        <v>331</v>
      </c>
      <c r="Q296" s="121" t="s">
        <v>331</v>
      </c>
      <c r="R296" s="121" t="s">
        <v>11</v>
      </c>
      <c r="S296" s="121" t="s">
        <v>331</v>
      </c>
      <c r="T296" s="36"/>
      <c r="U296" s="8" t="s">
        <v>2059</v>
      </c>
    </row>
    <row r="297" spans="1:21" ht="114" x14ac:dyDescent="0.25">
      <c r="A297" s="247"/>
      <c r="B297" s="274"/>
      <c r="C297" s="182" t="s">
        <v>398</v>
      </c>
      <c r="D297" s="6" t="s">
        <v>1693</v>
      </c>
      <c r="E297" s="121" t="s">
        <v>311</v>
      </c>
      <c r="F297" s="121" t="s">
        <v>735</v>
      </c>
      <c r="G297" s="121" t="s">
        <v>1694</v>
      </c>
      <c r="H297" s="121" t="s">
        <v>11</v>
      </c>
      <c r="I297" s="121" t="s">
        <v>11</v>
      </c>
      <c r="J297" s="121" t="s">
        <v>1695</v>
      </c>
      <c r="K297" s="121" t="s">
        <v>1696</v>
      </c>
      <c r="L297" s="7" t="s">
        <v>1948</v>
      </c>
      <c r="M297" s="7" t="s">
        <v>1948</v>
      </c>
      <c r="N297" s="121" t="s">
        <v>1697</v>
      </c>
      <c r="O297" s="121" t="s">
        <v>1698</v>
      </c>
      <c r="P297" s="121" t="s">
        <v>331</v>
      </c>
      <c r="Q297" s="121" t="s">
        <v>331</v>
      </c>
      <c r="R297" s="121" t="s">
        <v>11</v>
      </c>
      <c r="S297" s="121" t="s">
        <v>331</v>
      </c>
      <c r="T297" s="36"/>
      <c r="U297" s="8" t="s">
        <v>2059</v>
      </c>
    </row>
    <row r="298" spans="1:21" ht="114" x14ac:dyDescent="0.25">
      <c r="A298" s="247"/>
      <c r="B298" s="274"/>
      <c r="C298" s="182" t="s">
        <v>634</v>
      </c>
      <c r="D298" s="6" t="s">
        <v>1693</v>
      </c>
      <c r="E298" s="121" t="s">
        <v>311</v>
      </c>
      <c r="F298" s="121" t="s">
        <v>735</v>
      </c>
      <c r="G298" s="121" t="s">
        <v>1694</v>
      </c>
      <c r="H298" s="121" t="s">
        <v>11</v>
      </c>
      <c r="I298" s="121" t="s">
        <v>11</v>
      </c>
      <c r="J298" s="121" t="s">
        <v>1695</v>
      </c>
      <c r="K298" s="121" t="s">
        <v>1696</v>
      </c>
      <c r="L298" s="7" t="s">
        <v>1948</v>
      </c>
      <c r="M298" s="7" t="s">
        <v>1948</v>
      </c>
      <c r="N298" s="121" t="s">
        <v>1697</v>
      </c>
      <c r="O298" s="121" t="s">
        <v>1698</v>
      </c>
      <c r="P298" s="121" t="s">
        <v>331</v>
      </c>
      <c r="Q298" s="121" t="s">
        <v>331</v>
      </c>
      <c r="R298" s="121" t="s">
        <v>11</v>
      </c>
      <c r="S298" s="121" t="s">
        <v>331</v>
      </c>
      <c r="T298" s="36"/>
      <c r="U298" s="8" t="s">
        <v>2059</v>
      </c>
    </row>
    <row r="299" spans="1:21" ht="40.5" customHeight="1" x14ac:dyDescent="0.25">
      <c r="A299" s="247"/>
      <c r="B299" s="274"/>
      <c r="C299" s="182" t="s">
        <v>635</v>
      </c>
      <c r="D299" s="6" t="s">
        <v>1699</v>
      </c>
      <c r="E299" s="121" t="s">
        <v>311</v>
      </c>
      <c r="F299" s="121" t="s">
        <v>735</v>
      </c>
      <c r="G299" s="121" t="s">
        <v>1694</v>
      </c>
      <c r="H299" s="121" t="s">
        <v>11</v>
      </c>
      <c r="I299" s="121" t="s">
        <v>11</v>
      </c>
      <c r="J299" s="121" t="s">
        <v>1695</v>
      </c>
      <c r="K299" s="121" t="s">
        <v>1700</v>
      </c>
      <c r="L299" s="7" t="s">
        <v>1948</v>
      </c>
      <c r="M299" s="7" t="s">
        <v>1948</v>
      </c>
      <c r="N299" s="121" t="s">
        <v>1697</v>
      </c>
      <c r="O299" s="121" t="s">
        <v>1701</v>
      </c>
      <c r="P299" s="121" t="s">
        <v>1702</v>
      </c>
      <c r="Q299" s="121" t="s">
        <v>331</v>
      </c>
      <c r="R299" s="121" t="s">
        <v>11</v>
      </c>
      <c r="S299" s="121" t="s">
        <v>1719</v>
      </c>
      <c r="T299" s="36"/>
      <c r="U299" s="8" t="s">
        <v>2059</v>
      </c>
    </row>
    <row r="300" spans="1:21" ht="54" customHeight="1" x14ac:dyDescent="0.25">
      <c r="A300" s="247"/>
      <c r="B300" s="274"/>
      <c r="C300" s="182" t="s">
        <v>636</v>
      </c>
      <c r="D300" s="6" t="s">
        <v>689</v>
      </c>
      <c r="E300" s="121" t="s">
        <v>311</v>
      </c>
      <c r="F300" s="121" t="s">
        <v>735</v>
      </c>
      <c r="G300" s="121" t="s">
        <v>1694</v>
      </c>
      <c r="H300" s="121" t="s">
        <v>11</v>
      </c>
      <c r="I300" s="121" t="s">
        <v>11</v>
      </c>
      <c r="J300" s="121" t="s">
        <v>1695</v>
      </c>
      <c r="K300" s="121" t="s">
        <v>1704</v>
      </c>
      <c r="L300" s="7" t="s">
        <v>1948</v>
      </c>
      <c r="M300" s="7" t="s">
        <v>1948</v>
      </c>
      <c r="N300" s="121" t="s">
        <v>1697</v>
      </c>
      <c r="O300" s="121" t="s">
        <v>1705</v>
      </c>
      <c r="P300" s="121" t="s">
        <v>331</v>
      </c>
      <c r="Q300" s="121" t="s">
        <v>331</v>
      </c>
      <c r="R300" s="121" t="s">
        <v>11</v>
      </c>
      <c r="S300" s="121" t="s">
        <v>331</v>
      </c>
      <c r="T300" s="36"/>
      <c r="U300" s="8" t="s">
        <v>2059</v>
      </c>
    </row>
    <row r="301" spans="1:21" ht="114" x14ac:dyDescent="0.25">
      <c r="A301" s="247"/>
      <c r="B301" s="274"/>
      <c r="C301" s="182" t="s">
        <v>639</v>
      </c>
      <c r="D301" s="6" t="s">
        <v>690</v>
      </c>
      <c r="E301" s="121" t="s">
        <v>311</v>
      </c>
      <c r="F301" s="121" t="s">
        <v>735</v>
      </c>
      <c r="G301" s="121" t="s">
        <v>1694</v>
      </c>
      <c r="H301" s="121" t="s">
        <v>11</v>
      </c>
      <c r="I301" s="121" t="s">
        <v>11</v>
      </c>
      <c r="J301" s="121" t="s">
        <v>1695</v>
      </c>
      <c r="K301" s="121" t="s">
        <v>1704</v>
      </c>
      <c r="L301" s="7" t="s">
        <v>1948</v>
      </c>
      <c r="M301" s="7" t="s">
        <v>1948</v>
      </c>
      <c r="N301" s="121" t="s">
        <v>1697</v>
      </c>
      <c r="O301" s="121" t="s">
        <v>1705</v>
      </c>
      <c r="P301" s="121" t="s">
        <v>331</v>
      </c>
      <c r="Q301" s="121" t="s">
        <v>331</v>
      </c>
      <c r="R301" s="121" t="s">
        <v>11</v>
      </c>
      <c r="S301" s="121" t="s">
        <v>331</v>
      </c>
      <c r="T301" s="36"/>
      <c r="U301" s="8" t="s">
        <v>2059</v>
      </c>
    </row>
    <row r="302" spans="1:21" ht="114" x14ac:dyDescent="0.25">
      <c r="A302" s="247"/>
      <c r="B302" s="274"/>
      <c r="C302" s="182" t="s">
        <v>709</v>
      </c>
      <c r="D302" s="6" t="s">
        <v>691</v>
      </c>
      <c r="E302" s="121" t="s">
        <v>311</v>
      </c>
      <c r="F302" s="121" t="s">
        <v>735</v>
      </c>
      <c r="G302" s="121" t="s">
        <v>1694</v>
      </c>
      <c r="H302" s="121" t="s">
        <v>11</v>
      </c>
      <c r="I302" s="121" t="s">
        <v>11</v>
      </c>
      <c r="J302" s="121" t="s">
        <v>1695</v>
      </c>
      <c r="K302" s="121" t="s">
        <v>1706</v>
      </c>
      <c r="L302" s="7" t="s">
        <v>1948</v>
      </c>
      <c r="M302" s="7" t="s">
        <v>1948</v>
      </c>
      <c r="N302" s="121" t="s">
        <v>1697</v>
      </c>
      <c r="O302" s="121" t="s">
        <v>1705</v>
      </c>
      <c r="P302" s="121" t="s">
        <v>331</v>
      </c>
      <c r="Q302" s="121" t="s">
        <v>331</v>
      </c>
      <c r="R302" s="121" t="s">
        <v>11</v>
      </c>
      <c r="S302" s="121" t="s">
        <v>331</v>
      </c>
      <c r="T302" s="36"/>
      <c r="U302" s="8" t="s">
        <v>2059</v>
      </c>
    </row>
    <row r="303" spans="1:21" ht="69.95" customHeight="1" x14ac:dyDescent="0.25">
      <c r="A303" s="247"/>
      <c r="B303" s="274"/>
      <c r="C303" s="182" t="s">
        <v>638</v>
      </c>
      <c r="D303" s="6" t="s">
        <v>692</v>
      </c>
      <c r="E303" s="121" t="s">
        <v>311</v>
      </c>
      <c r="F303" s="121" t="s">
        <v>735</v>
      </c>
      <c r="G303" s="121" t="s">
        <v>1694</v>
      </c>
      <c r="H303" s="121" t="s">
        <v>11</v>
      </c>
      <c r="I303" s="121" t="s">
        <v>11</v>
      </c>
      <c r="J303" s="121" t="s">
        <v>1695</v>
      </c>
      <c r="K303" s="121" t="s">
        <v>1707</v>
      </c>
      <c r="L303" s="7" t="s">
        <v>1948</v>
      </c>
      <c r="M303" s="7" t="s">
        <v>1948</v>
      </c>
      <c r="N303" s="121" t="s">
        <v>1697</v>
      </c>
      <c r="O303" s="121" t="s">
        <v>1705</v>
      </c>
      <c r="P303" s="121" t="s">
        <v>331</v>
      </c>
      <c r="Q303" s="121" t="s">
        <v>331</v>
      </c>
      <c r="R303" s="121" t="s">
        <v>11</v>
      </c>
      <c r="S303" s="121" t="s">
        <v>331</v>
      </c>
      <c r="T303" s="36"/>
      <c r="U303" s="8" t="s">
        <v>2059</v>
      </c>
    </row>
    <row r="304" spans="1:21" ht="114" x14ac:dyDescent="0.25">
      <c r="A304" s="247"/>
      <c r="B304" s="274"/>
      <c r="C304" s="182" t="s">
        <v>640</v>
      </c>
      <c r="D304" s="72" t="s">
        <v>693</v>
      </c>
      <c r="E304" s="121" t="s">
        <v>311</v>
      </c>
      <c r="F304" s="121" t="s">
        <v>735</v>
      </c>
      <c r="G304" s="121" t="s">
        <v>1694</v>
      </c>
      <c r="H304" s="121" t="s">
        <v>11</v>
      </c>
      <c r="I304" s="121" t="s">
        <v>11</v>
      </c>
      <c r="J304" s="121" t="s">
        <v>1695</v>
      </c>
      <c r="K304" s="121" t="s">
        <v>1707</v>
      </c>
      <c r="L304" s="7" t="s">
        <v>1948</v>
      </c>
      <c r="M304" s="7" t="s">
        <v>1948</v>
      </c>
      <c r="N304" s="121" t="s">
        <v>1697</v>
      </c>
      <c r="O304" s="121" t="s">
        <v>1705</v>
      </c>
      <c r="P304" s="121" t="s">
        <v>331</v>
      </c>
      <c r="Q304" s="121" t="s">
        <v>331</v>
      </c>
      <c r="R304" s="121" t="s">
        <v>11</v>
      </c>
      <c r="S304" s="121" t="s">
        <v>331</v>
      </c>
      <c r="T304" s="36"/>
      <c r="U304" s="8" t="s">
        <v>2059</v>
      </c>
    </row>
    <row r="305" spans="1:21" ht="83.25" customHeight="1" x14ac:dyDescent="0.25">
      <c r="A305" s="247"/>
      <c r="B305" s="274"/>
      <c r="C305" s="182" t="s">
        <v>641</v>
      </c>
      <c r="D305" s="6" t="s">
        <v>694</v>
      </c>
      <c r="E305" s="121" t="s">
        <v>311</v>
      </c>
      <c r="F305" s="121" t="s">
        <v>735</v>
      </c>
      <c r="G305" s="121" t="s">
        <v>1694</v>
      </c>
      <c r="H305" s="121" t="s">
        <v>11</v>
      </c>
      <c r="I305" s="121" t="s">
        <v>11</v>
      </c>
      <c r="J305" s="121" t="s">
        <v>1695</v>
      </c>
      <c r="K305" s="121" t="s">
        <v>1708</v>
      </c>
      <c r="L305" s="7" t="s">
        <v>1948</v>
      </c>
      <c r="M305" s="7" t="s">
        <v>1948</v>
      </c>
      <c r="N305" s="121" t="s">
        <v>1697</v>
      </c>
      <c r="O305" s="121" t="s">
        <v>1705</v>
      </c>
      <c r="P305" s="121" t="s">
        <v>331</v>
      </c>
      <c r="Q305" s="121" t="s">
        <v>331</v>
      </c>
      <c r="R305" s="121" t="s">
        <v>11</v>
      </c>
      <c r="S305" s="121" t="s">
        <v>331</v>
      </c>
      <c r="T305" s="36"/>
      <c r="U305" s="8" t="s">
        <v>2059</v>
      </c>
    </row>
    <row r="306" spans="1:21" ht="114" x14ac:dyDescent="0.25">
      <c r="A306" s="247"/>
      <c r="B306" s="274"/>
      <c r="C306" s="182" t="s">
        <v>642</v>
      </c>
      <c r="D306" s="6" t="s">
        <v>695</v>
      </c>
      <c r="E306" s="121" t="s">
        <v>311</v>
      </c>
      <c r="F306" s="121" t="s">
        <v>735</v>
      </c>
      <c r="G306" s="121" t="s">
        <v>1694</v>
      </c>
      <c r="H306" s="121" t="s">
        <v>11</v>
      </c>
      <c r="I306" s="121" t="s">
        <v>11</v>
      </c>
      <c r="J306" s="121" t="s">
        <v>1695</v>
      </c>
      <c r="K306" s="121" t="s">
        <v>1697</v>
      </c>
      <c r="L306" s="7" t="s">
        <v>1948</v>
      </c>
      <c r="M306" s="7" t="s">
        <v>1948</v>
      </c>
      <c r="N306" s="121" t="s">
        <v>1697</v>
      </c>
      <c r="O306" s="121" t="s">
        <v>1705</v>
      </c>
      <c r="P306" s="121" t="s">
        <v>331</v>
      </c>
      <c r="Q306" s="121" t="s">
        <v>331</v>
      </c>
      <c r="R306" s="121" t="s">
        <v>11</v>
      </c>
      <c r="S306" s="121" t="s">
        <v>331</v>
      </c>
      <c r="T306" s="36"/>
      <c r="U306" s="8" t="s">
        <v>2059</v>
      </c>
    </row>
    <row r="307" spans="1:21" ht="99.75" x14ac:dyDescent="0.25">
      <c r="A307" s="247"/>
      <c r="B307" s="274"/>
      <c r="C307" s="182" t="s">
        <v>710</v>
      </c>
      <c r="D307" s="6" t="s">
        <v>696</v>
      </c>
      <c r="E307" s="121" t="s">
        <v>311</v>
      </c>
      <c r="F307" s="121" t="s">
        <v>312</v>
      </c>
      <c r="G307" s="121" t="s">
        <v>315</v>
      </c>
      <c r="H307" s="121" t="s">
        <v>11</v>
      </c>
      <c r="I307" s="121" t="s">
        <v>331</v>
      </c>
      <c r="J307" s="121" t="s">
        <v>1697</v>
      </c>
      <c r="K307" s="121" t="s">
        <v>1697</v>
      </c>
      <c r="L307" s="7" t="s">
        <v>1948</v>
      </c>
      <c r="M307" s="7" t="s">
        <v>1948</v>
      </c>
      <c r="N307" s="121" t="s">
        <v>1697</v>
      </c>
      <c r="O307" s="121" t="s">
        <v>1705</v>
      </c>
      <c r="P307" s="121" t="s">
        <v>331</v>
      </c>
      <c r="Q307" s="121" t="s">
        <v>331</v>
      </c>
      <c r="R307" s="121" t="s">
        <v>331</v>
      </c>
      <c r="S307" s="121" t="s">
        <v>331</v>
      </c>
      <c r="T307" s="36"/>
      <c r="U307" s="8" t="s">
        <v>2058</v>
      </c>
    </row>
    <row r="308" spans="1:21" ht="114" x14ac:dyDescent="0.25">
      <c r="A308" s="247"/>
      <c r="B308" s="274"/>
      <c r="C308" s="182" t="s">
        <v>643</v>
      </c>
      <c r="D308" s="6" t="s">
        <v>697</v>
      </c>
      <c r="E308" s="121" t="s">
        <v>311</v>
      </c>
      <c r="F308" s="121" t="s">
        <v>312</v>
      </c>
      <c r="G308" s="121" t="s">
        <v>315</v>
      </c>
      <c r="H308" s="121" t="s">
        <v>11</v>
      </c>
      <c r="I308" s="121" t="s">
        <v>331</v>
      </c>
      <c r="J308" s="121" t="s">
        <v>1695</v>
      </c>
      <c r="K308" s="121" t="s">
        <v>1697</v>
      </c>
      <c r="L308" s="7" t="s">
        <v>1948</v>
      </c>
      <c r="M308" s="7" t="s">
        <v>1948</v>
      </c>
      <c r="N308" s="121" t="s">
        <v>1697</v>
      </c>
      <c r="O308" s="121" t="s">
        <v>1705</v>
      </c>
      <c r="P308" s="121" t="s">
        <v>331</v>
      </c>
      <c r="Q308" s="121" t="s">
        <v>331</v>
      </c>
      <c r="R308" s="121" t="s">
        <v>331</v>
      </c>
      <c r="S308" s="121" t="s">
        <v>331</v>
      </c>
      <c r="T308" s="36"/>
      <c r="U308" s="8" t="s">
        <v>2059</v>
      </c>
    </row>
    <row r="309" spans="1:21" ht="114" x14ac:dyDescent="0.25">
      <c r="A309" s="247"/>
      <c r="B309" s="274"/>
      <c r="C309" s="182" t="s">
        <v>644</v>
      </c>
      <c r="D309" s="6" t="s">
        <v>698</v>
      </c>
      <c r="E309" s="121" t="s">
        <v>311</v>
      </c>
      <c r="F309" s="121" t="s">
        <v>735</v>
      </c>
      <c r="G309" s="121" t="s">
        <v>1694</v>
      </c>
      <c r="H309" s="121" t="s">
        <v>11</v>
      </c>
      <c r="I309" s="121" t="s">
        <v>11</v>
      </c>
      <c r="J309" s="121" t="s">
        <v>1695</v>
      </c>
      <c r="K309" s="121" t="s">
        <v>1706</v>
      </c>
      <c r="L309" s="7" t="s">
        <v>1948</v>
      </c>
      <c r="M309" s="7" t="s">
        <v>1948</v>
      </c>
      <c r="N309" s="121" t="s">
        <v>1697</v>
      </c>
      <c r="O309" s="121" t="s">
        <v>1705</v>
      </c>
      <c r="P309" s="121" t="s">
        <v>331</v>
      </c>
      <c r="Q309" s="121" t="s">
        <v>331</v>
      </c>
      <c r="R309" s="121" t="s">
        <v>11</v>
      </c>
      <c r="S309" s="121" t="s">
        <v>331</v>
      </c>
      <c r="T309" s="36"/>
      <c r="U309" s="8" t="s">
        <v>2059</v>
      </c>
    </row>
    <row r="310" spans="1:21" ht="114" x14ac:dyDescent="0.25">
      <c r="A310" s="247"/>
      <c r="B310" s="274"/>
      <c r="C310" s="182" t="s">
        <v>711</v>
      </c>
      <c r="D310" s="6" t="s">
        <v>1709</v>
      </c>
      <c r="E310" s="121" t="s">
        <v>311</v>
      </c>
      <c r="F310" s="121" t="s">
        <v>735</v>
      </c>
      <c r="G310" s="121" t="s">
        <v>1710</v>
      </c>
      <c r="H310" s="121" t="s">
        <v>11</v>
      </c>
      <c r="I310" s="121" t="s">
        <v>11</v>
      </c>
      <c r="J310" s="121" t="s">
        <v>1695</v>
      </c>
      <c r="K310" s="121" t="s">
        <v>1711</v>
      </c>
      <c r="L310" s="7" t="s">
        <v>1948</v>
      </c>
      <c r="M310" s="7" t="s">
        <v>1948</v>
      </c>
      <c r="N310" s="121" t="s">
        <v>1697</v>
      </c>
      <c r="O310" s="121" t="s">
        <v>1705</v>
      </c>
      <c r="P310" s="121" t="s">
        <v>331</v>
      </c>
      <c r="Q310" s="121" t="s">
        <v>331</v>
      </c>
      <c r="R310" s="121" t="s">
        <v>11</v>
      </c>
      <c r="S310" s="121" t="s">
        <v>331</v>
      </c>
      <c r="T310" s="36"/>
      <c r="U310" s="8" t="s">
        <v>2059</v>
      </c>
    </row>
    <row r="311" spans="1:21" ht="114" x14ac:dyDescent="0.25">
      <c r="A311" s="247"/>
      <c r="B311" s="274"/>
      <c r="C311" s="182" t="s">
        <v>646</v>
      </c>
      <c r="D311" s="6" t="s">
        <v>699</v>
      </c>
      <c r="E311" s="121" t="s">
        <v>311</v>
      </c>
      <c r="F311" s="121" t="s">
        <v>735</v>
      </c>
      <c r="G311" s="121" t="s">
        <v>1694</v>
      </c>
      <c r="H311" s="121" t="s">
        <v>11</v>
      </c>
      <c r="I311" s="121" t="s">
        <v>11</v>
      </c>
      <c r="J311" s="121" t="s">
        <v>1695</v>
      </c>
      <c r="K311" s="121" t="s">
        <v>1708</v>
      </c>
      <c r="L311" s="7" t="s">
        <v>1948</v>
      </c>
      <c r="M311" s="121" t="s">
        <v>331</v>
      </c>
      <c r="N311" s="121" t="s">
        <v>1697</v>
      </c>
      <c r="O311" s="121" t="s">
        <v>1705</v>
      </c>
      <c r="P311" s="121" t="s">
        <v>331</v>
      </c>
      <c r="Q311" s="121" t="s">
        <v>331</v>
      </c>
      <c r="R311" s="121" t="s">
        <v>11</v>
      </c>
      <c r="S311" s="121" t="s">
        <v>331</v>
      </c>
      <c r="T311" s="36"/>
      <c r="U311" s="8" t="s">
        <v>2059</v>
      </c>
    </row>
    <row r="312" spans="1:21" ht="114" x14ac:dyDescent="0.25">
      <c r="A312" s="247"/>
      <c r="B312" s="274"/>
      <c r="C312" s="182" t="s">
        <v>647</v>
      </c>
      <c r="D312" s="6" t="s">
        <v>700</v>
      </c>
      <c r="E312" s="121" t="s">
        <v>311</v>
      </c>
      <c r="F312" s="121" t="s">
        <v>735</v>
      </c>
      <c r="G312" s="121" t="s">
        <v>1694</v>
      </c>
      <c r="H312" s="121" t="s">
        <v>11</v>
      </c>
      <c r="I312" s="121" t="s">
        <v>331</v>
      </c>
      <c r="J312" s="121" t="s">
        <v>1695</v>
      </c>
      <c r="K312" s="121" t="s">
        <v>1712</v>
      </c>
      <c r="L312" s="7" t="s">
        <v>1948</v>
      </c>
      <c r="M312" s="7" t="s">
        <v>1948</v>
      </c>
      <c r="N312" s="121" t="s">
        <v>1697</v>
      </c>
      <c r="O312" s="121" t="s">
        <v>1705</v>
      </c>
      <c r="P312" s="121" t="s">
        <v>331</v>
      </c>
      <c r="Q312" s="121" t="s">
        <v>331</v>
      </c>
      <c r="R312" s="121" t="s">
        <v>11</v>
      </c>
      <c r="S312" s="121" t="s">
        <v>331</v>
      </c>
      <c r="T312" s="36"/>
      <c r="U312" s="8" t="s">
        <v>2059</v>
      </c>
    </row>
    <row r="313" spans="1:21" ht="91.7" customHeight="1" x14ac:dyDescent="0.25">
      <c r="A313" s="247"/>
      <c r="B313" s="274"/>
      <c r="C313" s="182" t="s">
        <v>712</v>
      </c>
      <c r="D313" s="6" t="s">
        <v>1713</v>
      </c>
      <c r="E313" s="121" t="s">
        <v>311</v>
      </c>
      <c r="F313" s="121" t="s">
        <v>312</v>
      </c>
      <c r="G313" s="121" t="s">
        <v>315</v>
      </c>
      <c r="H313" s="121" t="s">
        <v>11</v>
      </c>
      <c r="I313" s="121" t="s">
        <v>331</v>
      </c>
      <c r="J313" s="121" t="s">
        <v>1697</v>
      </c>
      <c r="K313" s="121" t="s">
        <v>1714</v>
      </c>
      <c r="L313" s="7" t="s">
        <v>1948</v>
      </c>
      <c r="M313" s="7" t="s">
        <v>1948</v>
      </c>
      <c r="N313" s="121" t="s">
        <v>1697</v>
      </c>
      <c r="O313" s="121" t="s">
        <v>1705</v>
      </c>
      <c r="P313" s="121" t="s">
        <v>331</v>
      </c>
      <c r="Q313" s="121" t="s">
        <v>331</v>
      </c>
      <c r="R313" s="121" t="s">
        <v>11</v>
      </c>
      <c r="S313" s="121" t="s">
        <v>331</v>
      </c>
      <c r="T313" s="36"/>
      <c r="U313" s="8" t="s">
        <v>2059</v>
      </c>
    </row>
    <row r="314" spans="1:21" ht="80.25" customHeight="1" x14ac:dyDescent="0.25">
      <c r="A314" s="247"/>
      <c r="B314" s="274"/>
      <c r="C314" s="182" t="s">
        <v>713</v>
      </c>
      <c r="D314" s="6" t="s">
        <v>702</v>
      </c>
      <c r="E314" s="121" t="s">
        <v>311</v>
      </c>
      <c r="F314" s="121" t="s">
        <v>735</v>
      </c>
      <c r="G314" s="121" t="s">
        <v>1694</v>
      </c>
      <c r="H314" s="121" t="s">
        <v>11</v>
      </c>
      <c r="I314" s="121" t="s">
        <v>11</v>
      </c>
      <c r="J314" s="121" t="s">
        <v>1695</v>
      </c>
      <c r="K314" s="121" t="s">
        <v>386</v>
      </c>
      <c r="L314" s="7" t="s">
        <v>1948</v>
      </c>
      <c r="M314" s="7" t="s">
        <v>1948</v>
      </c>
      <c r="N314" s="121" t="s">
        <v>1712</v>
      </c>
      <c r="O314" s="121" t="s">
        <v>1705</v>
      </c>
      <c r="P314" s="121" t="s">
        <v>331</v>
      </c>
      <c r="Q314" s="121" t="s">
        <v>331</v>
      </c>
      <c r="R314" s="121" t="s">
        <v>11</v>
      </c>
      <c r="S314" s="121" t="s">
        <v>331</v>
      </c>
      <c r="T314" s="36"/>
      <c r="U314" s="8" t="s">
        <v>2059</v>
      </c>
    </row>
    <row r="315" spans="1:21" ht="99.75" x14ac:dyDescent="0.25">
      <c r="A315" s="247"/>
      <c r="B315" s="274"/>
      <c r="C315" s="182" t="s">
        <v>650</v>
      </c>
      <c r="D315" s="6" t="s">
        <v>703</v>
      </c>
      <c r="E315" s="121" t="s">
        <v>311</v>
      </c>
      <c r="F315" s="121" t="s">
        <v>312</v>
      </c>
      <c r="G315" s="121" t="s">
        <v>315</v>
      </c>
      <c r="H315" s="121" t="s">
        <v>11</v>
      </c>
      <c r="I315" s="121" t="s">
        <v>331</v>
      </c>
      <c r="J315" s="121" t="s">
        <v>1715</v>
      </c>
      <c r="K315" s="121" t="s">
        <v>1716</v>
      </c>
      <c r="L315" s="7" t="s">
        <v>1948</v>
      </c>
      <c r="M315" s="7" t="s">
        <v>1948</v>
      </c>
      <c r="N315" s="121" t="s">
        <v>1697</v>
      </c>
      <c r="O315" s="121" t="s">
        <v>1705</v>
      </c>
      <c r="P315" s="121" t="s">
        <v>331</v>
      </c>
      <c r="Q315" s="121" t="s">
        <v>331</v>
      </c>
      <c r="R315" s="121" t="s">
        <v>11</v>
      </c>
      <c r="S315" s="121" t="s">
        <v>331</v>
      </c>
      <c r="T315" s="36"/>
      <c r="U315" s="8" t="s">
        <v>2059</v>
      </c>
    </row>
    <row r="316" spans="1:21" ht="102.75" customHeight="1" x14ac:dyDescent="0.25">
      <c r="A316" s="247"/>
      <c r="B316" s="274"/>
      <c r="C316" s="182" t="s">
        <v>410</v>
      </c>
      <c r="D316" s="6" t="s">
        <v>704</v>
      </c>
      <c r="E316" s="121" t="s">
        <v>311</v>
      </c>
      <c r="F316" s="121" t="s">
        <v>735</v>
      </c>
      <c r="G316" s="121" t="s">
        <v>1694</v>
      </c>
      <c r="H316" s="121" t="s">
        <v>11</v>
      </c>
      <c r="I316" s="121" t="s">
        <v>11</v>
      </c>
      <c r="J316" s="121" t="s">
        <v>1695</v>
      </c>
      <c r="K316" s="121" t="s">
        <v>1717</v>
      </c>
      <c r="L316" s="7" t="s">
        <v>1948</v>
      </c>
      <c r="M316" s="7" t="s">
        <v>1948</v>
      </c>
      <c r="N316" s="121" t="s">
        <v>1697</v>
      </c>
      <c r="O316" s="121" t="s">
        <v>1705</v>
      </c>
      <c r="P316" s="121" t="s">
        <v>331</v>
      </c>
      <c r="Q316" s="121" t="s">
        <v>331</v>
      </c>
      <c r="R316" s="121" t="s">
        <v>11</v>
      </c>
      <c r="S316" s="121" t="s">
        <v>331</v>
      </c>
      <c r="T316" s="36"/>
      <c r="U316" s="8" t="s">
        <v>2059</v>
      </c>
    </row>
    <row r="317" spans="1:21" ht="76.5" customHeight="1" x14ac:dyDescent="0.25">
      <c r="A317" s="247"/>
      <c r="B317" s="274"/>
      <c r="C317" s="182" t="s">
        <v>714</v>
      </c>
      <c r="D317" s="6" t="s">
        <v>705</v>
      </c>
      <c r="E317" s="121" t="s">
        <v>311</v>
      </c>
      <c r="F317" s="121" t="s">
        <v>735</v>
      </c>
      <c r="G317" s="121" t="s">
        <v>1694</v>
      </c>
      <c r="H317" s="121" t="s">
        <v>11</v>
      </c>
      <c r="I317" s="121" t="s">
        <v>11</v>
      </c>
      <c r="J317" s="121" t="s">
        <v>1695</v>
      </c>
      <c r="K317" s="121" t="s">
        <v>1717</v>
      </c>
      <c r="L317" s="7" t="s">
        <v>1948</v>
      </c>
      <c r="M317" s="7" t="s">
        <v>1948</v>
      </c>
      <c r="N317" s="121" t="s">
        <v>1697</v>
      </c>
      <c r="O317" s="121" t="s">
        <v>1705</v>
      </c>
      <c r="P317" s="121" t="s">
        <v>331</v>
      </c>
      <c r="Q317" s="121" t="s">
        <v>331</v>
      </c>
      <c r="R317" s="121" t="s">
        <v>11</v>
      </c>
      <c r="S317" s="121" t="s">
        <v>331</v>
      </c>
      <c r="T317" s="36"/>
      <c r="U317" s="8" t="s">
        <v>2059</v>
      </c>
    </row>
    <row r="318" spans="1:21" ht="110.25" customHeight="1" x14ac:dyDescent="0.25">
      <c r="A318" s="247"/>
      <c r="B318" s="274"/>
      <c r="C318" s="182" t="s">
        <v>652</v>
      </c>
      <c r="D318" s="6" t="s">
        <v>706</v>
      </c>
      <c r="E318" s="121" t="s">
        <v>311</v>
      </c>
      <c r="F318" s="121" t="s">
        <v>735</v>
      </c>
      <c r="G318" s="121" t="s">
        <v>1694</v>
      </c>
      <c r="H318" s="121" t="s">
        <v>11</v>
      </c>
      <c r="I318" s="121" t="s">
        <v>11</v>
      </c>
      <c r="J318" s="121" t="s">
        <v>1695</v>
      </c>
      <c r="K318" s="121" t="s">
        <v>1717</v>
      </c>
      <c r="L318" s="7" t="s">
        <v>1948</v>
      </c>
      <c r="M318" s="7" t="s">
        <v>1948</v>
      </c>
      <c r="N318" s="121" t="s">
        <v>1697</v>
      </c>
      <c r="O318" s="121" t="s">
        <v>1705</v>
      </c>
      <c r="P318" s="121" t="s">
        <v>331</v>
      </c>
      <c r="Q318" s="121" t="s">
        <v>331</v>
      </c>
      <c r="R318" s="121" t="s">
        <v>11</v>
      </c>
      <c r="S318" s="121" t="s">
        <v>331</v>
      </c>
      <c r="T318" s="36"/>
      <c r="U318" s="8" t="s">
        <v>2059</v>
      </c>
    </row>
    <row r="319" spans="1:21" ht="114" x14ac:dyDescent="0.25">
      <c r="A319" s="247"/>
      <c r="B319" s="274"/>
      <c r="C319" s="182" t="s">
        <v>653</v>
      </c>
      <c r="D319" s="6" t="s">
        <v>707</v>
      </c>
      <c r="E319" s="121" t="s">
        <v>311</v>
      </c>
      <c r="F319" s="121" t="s">
        <v>735</v>
      </c>
      <c r="G319" s="121" t="s">
        <v>1694</v>
      </c>
      <c r="H319" s="121" t="s">
        <v>11</v>
      </c>
      <c r="I319" s="121" t="s">
        <v>11</v>
      </c>
      <c r="J319" s="121" t="s">
        <v>1695</v>
      </c>
      <c r="K319" s="121" t="s">
        <v>1697</v>
      </c>
      <c r="L319" s="7" t="s">
        <v>1948</v>
      </c>
      <c r="M319" s="7" t="s">
        <v>1948</v>
      </c>
      <c r="N319" s="121" t="s">
        <v>1718</v>
      </c>
      <c r="O319" s="121" t="s">
        <v>1705</v>
      </c>
      <c r="P319" s="121" t="s">
        <v>331</v>
      </c>
      <c r="Q319" s="121" t="s">
        <v>331</v>
      </c>
      <c r="R319" s="121" t="s">
        <v>11</v>
      </c>
      <c r="S319" s="121" t="s">
        <v>331</v>
      </c>
      <c r="T319" s="36"/>
      <c r="U319" s="8" t="s">
        <v>2058</v>
      </c>
    </row>
    <row r="320" spans="1:21" ht="72.75" customHeight="1" x14ac:dyDescent="0.25">
      <c r="A320" s="247"/>
      <c r="B320" s="275"/>
      <c r="C320" s="183" t="s">
        <v>654</v>
      </c>
      <c r="D320" s="52" t="s">
        <v>708</v>
      </c>
      <c r="E320" s="113" t="s">
        <v>311</v>
      </c>
      <c r="F320" s="121" t="s">
        <v>735</v>
      </c>
      <c r="G320" s="113" t="s">
        <v>1694</v>
      </c>
      <c r="H320" s="113" t="s">
        <v>11</v>
      </c>
      <c r="I320" s="113" t="s">
        <v>11</v>
      </c>
      <c r="J320" s="113" t="s">
        <v>1695</v>
      </c>
      <c r="K320" s="113" t="s">
        <v>1717</v>
      </c>
      <c r="L320" s="7" t="s">
        <v>1948</v>
      </c>
      <c r="M320" s="7" t="s">
        <v>1948</v>
      </c>
      <c r="N320" s="113" t="s">
        <v>1697</v>
      </c>
      <c r="O320" s="113" t="s">
        <v>1705</v>
      </c>
      <c r="P320" s="113" t="s">
        <v>331</v>
      </c>
      <c r="Q320" s="113" t="s">
        <v>331</v>
      </c>
      <c r="R320" s="113" t="s">
        <v>11</v>
      </c>
      <c r="S320" s="113" t="s">
        <v>331</v>
      </c>
      <c r="T320" s="36"/>
      <c r="U320" s="8" t="s">
        <v>2059</v>
      </c>
    </row>
    <row r="321" spans="1:21" ht="122.25" customHeight="1" x14ac:dyDescent="0.25">
      <c r="A321" s="247"/>
      <c r="B321" s="274" t="s">
        <v>110</v>
      </c>
      <c r="C321" s="182" t="s">
        <v>633</v>
      </c>
      <c r="D321" s="6" t="s">
        <v>1693</v>
      </c>
      <c r="E321" s="121" t="s">
        <v>311</v>
      </c>
      <c r="F321" s="121" t="s">
        <v>735</v>
      </c>
      <c r="G321" s="121" t="s">
        <v>1694</v>
      </c>
      <c r="H321" s="121" t="s">
        <v>11</v>
      </c>
      <c r="I321" s="121" t="s">
        <v>11</v>
      </c>
      <c r="J321" s="121" t="s">
        <v>1695</v>
      </c>
      <c r="K321" s="121" t="s">
        <v>1696</v>
      </c>
      <c r="L321" s="7" t="s">
        <v>1948</v>
      </c>
      <c r="M321" s="7" t="s">
        <v>1948</v>
      </c>
      <c r="N321" s="121" t="s">
        <v>1697</v>
      </c>
      <c r="O321" s="121" t="s">
        <v>1698</v>
      </c>
      <c r="P321" s="121" t="s">
        <v>331</v>
      </c>
      <c r="Q321" s="121" t="s">
        <v>331</v>
      </c>
      <c r="R321" s="121" t="s">
        <v>11</v>
      </c>
      <c r="S321" s="121" t="s">
        <v>331</v>
      </c>
      <c r="T321" s="36"/>
      <c r="U321" s="8" t="s">
        <v>2059</v>
      </c>
    </row>
    <row r="322" spans="1:21" ht="114" x14ac:dyDescent="0.25">
      <c r="A322" s="247"/>
      <c r="B322" s="274"/>
      <c r="C322" s="182" t="s">
        <v>398</v>
      </c>
      <c r="D322" s="6" t="s">
        <v>1693</v>
      </c>
      <c r="E322" s="121" t="s">
        <v>311</v>
      </c>
      <c r="F322" s="121" t="s">
        <v>735</v>
      </c>
      <c r="G322" s="121" t="s">
        <v>1694</v>
      </c>
      <c r="H322" s="121" t="s">
        <v>11</v>
      </c>
      <c r="I322" s="121" t="s">
        <v>11</v>
      </c>
      <c r="J322" s="121" t="s">
        <v>1695</v>
      </c>
      <c r="K322" s="121" t="s">
        <v>1696</v>
      </c>
      <c r="L322" s="7" t="s">
        <v>1948</v>
      </c>
      <c r="M322" s="7" t="s">
        <v>1948</v>
      </c>
      <c r="N322" s="121" t="s">
        <v>1697</v>
      </c>
      <c r="O322" s="121" t="s">
        <v>1698</v>
      </c>
      <c r="P322" s="121" t="s">
        <v>331</v>
      </c>
      <c r="Q322" s="121" t="s">
        <v>331</v>
      </c>
      <c r="R322" s="121" t="s">
        <v>11</v>
      </c>
      <c r="S322" s="121" t="s">
        <v>331</v>
      </c>
      <c r="T322" s="36"/>
      <c r="U322" s="8" t="s">
        <v>2059</v>
      </c>
    </row>
    <row r="323" spans="1:21" ht="114" x14ac:dyDescent="0.25">
      <c r="A323" s="247"/>
      <c r="B323" s="274"/>
      <c r="C323" s="182" t="s">
        <v>634</v>
      </c>
      <c r="D323" s="6" t="s">
        <v>1693</v>
      </c>
      <c r="E323" s="121" t="s">
        <v>311</v>
      </c>
      <c r="F323" s="121" t="s">
        <v>735</v>
      </c>
      <c r="G323" s="121" t="s">
        <v>1694</v>
      </c>
      <c r="H323" s="121" t="s">
        <v>11</v>
      </c>
      <c r="I323" s="121" t="s">
        <v>11</v>
      </c>
      <c r="J323" s="121" t="s">
        <v>1695</v>
      </c>
      <c r="K323" s="121" t="s">
        <v>1696</v>
      </c>
      <c r="L323" s="7" t="s">
        <v>1948</v>
      </c>
      <c r="M323" s="7" t="s">
        <v>1948</v>
      </c>
      <c r="N323" s="121" t="s">
        <v>1697</v>
      </c>
      <c r="O323" s="121" t="s">
        <v>1698</v>
      </c>
      <c r="P323" s="121" t="s">
        <v>331</v>
      </c>
      <c r="Q323" s="121" t="s">
        <v>331</v>
      </c>
      <c r="R323" s="121" t="s">
        <v>11</v>
      </c>
      <c r="S323" s="121" t="s">
        <v>331</v>
      </c>
      <c r="T323" s="36"/>
      <c r="U323" s="8" t="s">
        <v>2059</v>
      </c>
    </row>
    <row r="324" spans="1:21" ht="167.45" customHeight="1" x14ac:dyDescent="0.25">
      <c r="A324" s="247"/>
      <c r="B324" s="274"/>
      <c r="C324" s="182" t="s">
        <v>635</v>
      </c>
      <c r="D324" s="6" t="s">
        <v>1699</v>
      </c>
      <c r="E324" s="121" t="s">
        <v>311</v>
      </c>
      <c r="F324" s="121" t="s">
        <v>735</v>
      </c>
      <c r="G324" s="121" t="s">
        <v>1694</v>
      </c>
      <c r="H324" s="121" t="s">
        <v>11</v>
      </c>
      <c r="I324" s="121" t="s">
        <v>11</v>
      </c>
      <c r="J324" s="121" t="s">
        <v>1695</v>
      </c>
      <c r="K324" s="121" t="s">
        <v>1700</v>
      </c>
      <c r="L324" s="7" t="s">
        <v>1948</v>
      </c>
      <c r="M324" s="7" t="s">
        <v>1948</v>
      </c>
      <c r="N324" s="121" t="s">
        <v>1697</v>
      </c>
      <c r="O324" s="121" t="s">
        <v>1701</v>
      </c>
      <c r="P324" s="121" t="s">
        <v>1702</v>
      </c>
      <c r="Q324" s="121" t="s">
        <v>331</v>
      </c>
      <c r="R324" s="121" t="s">
        <v>11</v>
      </c>
      <c r="S324" s="121" t="s">
        <v>1719</v>
      </c>
      <c r="T324" s="36"/>
      <c r="U324" s="8" t="s">
        <v>2059</v>
      </c>
    </row>
    <row r="325" spans="1:21" ht="114" x14ac:dyDescent="0.25">
      <c r="A325" s="247"/>
      <c r="B325" s="274"/>
      <c r="C325" s="182" t="s">
        <v>636</v>
      </c>
      <c r="D325" s="6" t="s">
        <v>689</v>
      </c>
      <c r="E325" s="121" t="s">
        <v>311</v>
      </c>
      <c r="F325" s="121" t="s">
        <v>735</v>
      </c>
      <c r="G325" s="121" t="s">
        <v>1694</v>
      </c>
      <c r="H325" s="121" t="s">
        <v>11</v>
      </c>
      <c r="I325" s="121" t="s">
        <v>11</v>
      </c>
      <c r="J325" s="121" t="s">
        <v>1695</v>
      </c>
      <c r="K325" s="121" t="s">
        <v>1704</v>
      </c>
      <c r="L325" s="7" t="s">
        <v>1948</v>
      </c>
      <c r="M325" s="7" t="s">
        <v>1948</v>
      </c>
      <c r="N325" s="121" t="s">
        <v>1697</v>
      </c>
      <c r="O325" s="121" t="s">
        <v>1705</v>
      </c>
      <c r="P325" s="121" t="s">
        <v>331</v>
      </c>
      <c r="Q325" s="121" t="s">
        <v>331</v>
      </c>
      <c r="R325" s="121" t="s">
        <v>11</v>
      </c>
      <c r="S325" s="121" t="s">
        <v>331</v>
      </c>
      <c r="T325" s="36"/>
      <c r="U325" s="8" t="s">
        <v>2059</v>
      </c>
    </row>
    <row r="326" spans="1:21" ht="114" x14ac:dyDescent="0.25">
      <c r="A326" s="247"/>
      <c r="B326" s="274"/>
      <c r="C326" s="182" t="s">
        <v>639</v>
      </c>
      <c r="D326" s="6" t="s">
        <v>690</v>
      </c>
      <c r="E326" s="121" t="s">
        <v>311</v>
      </c>
      <c r="F326" s="121" t="s">
        <v>735</v>
      </c>
      <c r="G326" s="121" t="s">
        <v>1694</v>
      </c>
      <c r="H326" s="121" t="s">
        <v>11</v>
      </c>
      <c r="I326" s="121" t="s">
        <v>11</v>
      </c>
      <c r="J326" s="121" t="s">
        <v>1695</v>
      </c>
      <c r="K326" s="121" t="s">
        <v>1704</v>
      </c>
      <c r="L326" s="7" t="s">
        <v>1948</v>
      </c>
      <c r="M326" s="7" t="s">
        <v>1948</v>
      </c>
      <c r="N326" s="121" t="s">
        <v>1697</v>
      </c>
      <c r="O326" s="121" t="s">
        <v>1705</v>
      </c>
      <c r="P326" s="121" t="s">
        <v>331</v>
      </c>
      <c r="Q326" s="121" t="s">
        <v>331</v>
      </c>
      <c r="R326" s="121" t="s">
        <v>11</v>
      </c>
      <c r="S326" s="121" t="s">
        <v>331</v>
      </c>
      <c r="T326" s="36"/>
      <c r="U326" s="8" t="s">
        <v>2059</v>
      </c>
    </row>
    <row r="327" spans="1:21" ht="114" x14ac:dyDescent="0.25">
      <c r="A327" s="247"/>
      <c r="B327" s="274"/>
      <c r="C327" s="182" t="s">
        <v>709</v>
      </c>
      <c r="D327" s="6" t="s">
        <v>691</v>
      </c>
      <c r="E327" s="121" t="s">
        <v>311</v>
      </c>
      <c r="F327" s="121" t="s">
        <v>735</v>
      </c>
      <c r="G327" s="121" t="s">
        <v>1694</v>
      </c>
      <c r="H327" s="121" t="s">
        <v>11</v>
      </c>
      <c r="I327" s="121" t="s">
        <v>11</v>
      </c>
      <c r="J327" s="121" t="s">
        <v>1695</v>
      </c>
      <c r="K327" s="121" t="s">
        <v>1706</v>
      </c>
      <c r="L327" s="7" t="s">
        <v>1948</v>
      </c>
      <c r="M327" s="7" t="s">
        <v>1948</v>
      </c>
      <c r="N327" s="121" t="s">
        <v>1697</v>
      </c>
      <c r="O327" s="121" t="s">
        <v>1705</v>
      </c>
      <c r="P327" s="121" t="s">
        <v>331</v>
      </c>
      <c r="Q327" s="121" t="s">
        <v>331</v>
      </c>
      <c r="R327" s="121" t="s">
        <v>11</v>
      </c>
      <c r="S327" s="121" t="s">
        <v>331</v>
      </c>
      <c r="T327" s="36"/>
      <c r="U327" s="8" t="s">
        <v>2059</v>
      </c>
    </row>
    <row r="328" spans="1:21" ht="117.2" customHeight="1" x14ac:dyDescent="0.25">
      <c r="A328" s="247"/>
      <c r="B328" s="274"/>
      <c r="C328" s="182" t="s">
        <v>638</v>
      </c>
      <c r="D328" s="6" t="s">
        <v>692</v>
      </c>
      <c r="E328" s="121" t="s">
        <v>311</v>
      </c>
      <c r="F328" s="121" t="s">
        <v>735</v>
      </c>
      <c r="G328" s="121" t="s">
        <v>1694</v>
      </c>
      <c r="H328" s="121" t="s">
        <v>11</v>
      </c>
      <c r="I328" s="121" t="s">
        <v>11</v>
      </c>
      <c r="J328" s="121" t="s">
        <v>1695</v>
      </c>
      <c r="K328" s="121" t="s">
        <v>1707</v>
      </c>
      <c r="L328" s="7" t="s">
        <v>1948</v>
      </c>
      <c r="M328" s="7" t="s">
        <v>1948</v>
      </c>
      <c r="N328" s="121" t="s">
        <v>1697</v>
      </c>
      <c r="O328" s="121" t="s">
        <v>1705</v>
      </c>
      <c r="P328" s="121" t="s">
        <v>331</v>
      </c>
      <c r="Q328" s="121" t="s">
        <v>331</v>
      </c>
      <c r="R328" s="121" t="s">
        <v>11</v>
      </c>
      <c r="S328" s="121" t="s">
        <v>331</v>
      </c>
      <c r="T328" s="36"/>
      <c r="U328" s="8" t="s">
        <v>2059</v>
      </c>
    </row>
    <row r="329" spans="1:21" ht="114" x14ac:dyDescent="0.25">
      <c r="A329" s="247"/>
      <c r="B329" s="274"/>
      <c r="C329" s="182" t="s">
        <v>640</v>
      </c>
      <c r="D329" s="72" t="s">
        <v>693</v>
      </c>
      <c r="E329" s="121" t="s">
        <v>311</v>
      </c>
      <c r="F329" s="121" t="s">
        <v>735</v>
      </c>
      <c r="G329" s="121" t="s">
        <v>1694</v>
      </c>
      <c r="H329" s="121" t="s">
        <v>11</v>
      </c>
      <c r="I329" s="121" t="s">
        <v>11</v>
      </c>
      <c r="J329" s="121" t="s">
        <v>1695</v>
      </c>
      <c r="K329" s="121" t="s">
        <v>1707</v>
      </c>
      <c r="L329" s="7" t="s">
        <v>1948</v>
      </c>
      <c r="M329" s="7" t="s">
        <v>1948</v>
      </c>
      <c r="N329" s="121" t="s">
        <v>1697</v>
      </c>
      <c r="O329" s="121" t="s">
        <v>1705</v>
      </c>
      <c r="P329" s="121" t="s">
        <v>331</v>
      </c>
      <c r="Q329" s="121" t="s">
        <v>331</v>
      </c>
      <c r="R329" s="121" t="s">
        <v>11</v>
      </c>
      <c r="S329" s="121" t="s">
        <v>331</v>
      </c>
      <c r="T329" s="36"/>
      <c r="U329" s="8" t="s">
        <v>2059</v>
      </c>
    </row>
    <row r="330" spans="1:21" ht="120" customHeight="1" x14ac:dyDescent="0.25">
      <c r="A330" s="247"/>
      <c r="B330" s="274"/>
      <c r="C330" s="182" t="s">
        <v>641</v>
      </c>
      <c r="D330" s="6" t="s">
        <v>694</v>
      </c>
      <c r="E330" s="121" t="s">
        <v>311</v>
      </c>
      <c r="F330" s="121" t="s">
        <v>735</v>
      </c>
      <c r="G330" s="121" t="s">
        <v>1694</v>
      </c>
      <c r="H330" s="121" t="s">
        <v>11</v>
      </c>
      <c r="I330" s="121" t="s">
        <v>11</v>
      </c>
      <c r="J330" s="121" t="s">
        <v>1695</v>
      </c>
      <c r="K330" s="121" t="s">
        <v>1708</v>
      </c>
      <c r="L330" s="7" t="s">
        <v>1948</v>
      </c>
      <c r="M330" s="7" t="s">
        <v>1948</v>
      </c>
      <c r="N330" s="121" t="s">
        <v>1697</v>
      </c>
      <c r="O330" s="121" t="s">
        <v>1705</v>
      </c>
      <c r="P330" s="121" t="s">
        <v>331</v>
      </c>
      <c r="Q330" s="121" t="s">
        <v>331</v>
      </c>
      <c r="R330" s="121" t="s">
        <v>11</v>
      </c>
      <c r="S330" s="121" t="s">
        <v>331</v>
      </c>
      <c r="T330" s="36"/>
      <c r="U330" s="8" t="s">
        <v>2059</v>
      </c>
    </row>
    <row r="331" spans="1:21" ht="114" x14ac:dyDescent="0.25">
      <c r="A331" s="247"/>
      <c r="B331" s="274"/>
      <c r="C331" s="182" t="s">
        <v>642</v>
      </c>
      <c r="D331" s="6" t="s">
        <v>695</v>
      </c>
      <c r="E331" s="121" t="s">
        <v>311</v>
      </c>
      <c r="F331" s="121" t="s">
        <v>735</v>
      </c>
      <c r="G331" s="121" t="s">
        <v>1694</v>
      </c>
      <c r="H331" s="121" t="s">
        <v>11</v>
      </c>
      <c r="I331" s="121" t="s">
        <v>11</v>
      </c>
      <c r="J331" s="121" t="s">
        <v>1695</v>
      </c>
      <c r="K331" s="121" t="s">
        <v>1697</v>
      </c>
      <c r="L331" s="7" t="s">
        <v>1948</v>
      </c>
      <c r="M331" s="7" t="s">
        <v>1948</v>
      </c>
      <c r="N331" s="121" t="s">
        <v>1697</v>
      </c>
      <c r="O331" s="121" t="s">
        <v>1705</v>
      </c>
      <c r="P331" s="121" t="s">
        <v>331</v>
      </c>
      <c r="Q331" s="121" t="s">
        <v>331</v>
      </c>
      <c r="R331" s="121" t="s">
        <v>11</v>
      </c>
      <c r="S331" s="121" t="s">
        <v>331</v>
      </c>
      <c r="T331" s="36"/>
      <c r="U331" s="8" t="s">
        <v>2058</v>
      </c>
    </row>
    <row r="332" spans="1:21" ht="99.75" x14ac:dyDescent="0.25">
      <c r="A332" s="247"/>
      <c r="B332" s="274"/>
      <c r="C332" s="182" t="s">
        <v>710</v>
      </c>
      <c r="D332" s="6" t="s">
        <v>696</v>
      </c>
      <c r="E332" s="121" t="s">
        <v>311</v>
      </c>
      <c r="F332" s="121" t="s">
        <v>312</v>
      </c>
      <c r="G332" s="121" t="s">
        <v>315</v>
      </c>
      <c r="H332" s="121" t="s">
        <v>11</v>
      </c>
      <c r="I332" s="121" t="s">
        <v>331</v>
      </c>
      <c r="J332" s="121" t="s">
        <v>1697</v>
      </c>
      <c r="K332" s="121" t="s">
        <v>1697</v>
      </c>
      <c r="L332" s="7" t="s">
        <v>1948</v>
      </c>
      <c r="M332" s="7" t="s">
        <v>1948</v>
      </c>
      <c r="N332" s="121" t="s">
        <v>1697</v>
      </c>
      <c r="O332" s="121" t="s">
        <v>1705</v>
      </c>
      <c r="P332" s="121" t="s">
        <v>331</v>
      </c>
      <c r="Q332" s="121" t="s">
        <v>331</v>
      </c>
      <c r="R332" s="121" t="s">
        <v>331</v>
      </c>
      <c r="S332" s="121" t="s">
        <v>331</v>
      </c>
      <c r="T332" s="36"/>
      <c r="U332" s="8" t="s">
        <v>2059</v>
      </c>
    </row>
    <row r="333" spans="1:21" ht="114" x14ac:dyDescent="0.25">
      <c r="A333" s="247"/>
      <c r="B333" s="274"/>
      <c r="C333" s="182" t="s">
        <v>643</v>
      </c>
      <c r="D333" s="6" t="s">
        <v>697</v>
      </c>
      <c r="E333" s="121" t="s">
        <v>311</v>
      </c>
      <c r="F333" s="121" t="s">
        <v>312</v>
      </c>
      <c r="G333" s="121" t="s">
        <v>315</v>
      </c>
      <c r="H333" s="121" t="s">
        <v>11</v>
      </c>
      <c r="I333" s="121" t="s">
        <v>331</v>
      </c>
      <c r="J333" s="121" t="s">
        <v>1695</v>
      </c>
      <c r="K333" s="121" t="s">
        <v>1697</v>
      </c>
      <c r="L333" s="7" t="s">
        <v>1948</v>
      </c>
      <c r="M333" s="7" t="s">
        <v>1948</v>
      </c>
      <c r="N333" s="121" t="s">
        <v>1697</v>
      </c>
      <c r="O333" s="121" t="s">
        <v>1705</v>
      </c>
      <c r="P333" s="121" t="s">
        <v>331</v>
      </c>
      <c r="Q333" s="121" t="s">
        <v>331</v>
      </c>
      <c r="R333" s="121" t="s">
        <v>331</v>
      </c>
      <c r="S333" s="121" t="s">
        <v>331</v>
      </c>
      <c r="T333" s="36"/>
      <c r="U333" s="8" t="s">
        <v>2059</v>
      </c>
    </row>
    <row r="334" spans="1:21" ht="114" x14ac:dyDescent="0.25">
      <c r="A334" s="247"/>
      <c r="B334" s="274"/>
      <c r="C334" s="182" t="s">
        <v>644</v>
      </c>
      <c r="D334" s="6" t="s">
        <v>698</v>
      </c>
      <c r="E334" s="121" t="s">
        <v>311</v>
      </c>
      <c r="F334" s="121" t="s">
        <v>735</v>
      </c>
      <c r="G334" s="121" t="s">
        <v>1694</v>
      </c>
      <c r="H334" s="121" t="s">
        <v>11</v>
      </c>
      <c r="I334" s="121" t="s">
        <v>11</v>
      </c>
      <c r="J334" s="121" t="s">
        <v>1695</v>
      </c>
      <c r="K334" s="121" t="s">
        <v>1706</v>
      </c>
      <c r="L334" s="7" t="s">
        <v>1948</v>
      </c>
      <c r="M334" s="7" t="s">
        <v>1948</v>
      </c>
      <c r="N334" s="121" t="s">
        <v>1697</v>
      </c>
      <c r="O334" s="121" t="s">
        <v>1705</v>
      </c>
      <c r="P334" s="121" t="s">
        <v>331</v>
      </c>
      <c r="Q334" s="121" t="s">
        <v>331</v>
      </c>
      <c r="R334" s="121" t="s">
        <v>11</v>
      </c>
      <c r="S334" s="121" t="s">
        <v>331</v>
      </c>
      <c r="T334" s="36"/>
      <c r="U334" s="8" t="s">
        <v>2059</v>
      </c>
    </row>
    <row r="335" spans="1:21" ht="54" customHeight="1" x14ac:dyDescent="0.25">
      <c r="A335" s="247"/>
      <c r="B335" s="274"/>
      <c r="C335" s="182" t="s">
        <v>711</v>
      </c>
      <c r="D335" s="6" t="s">
        <v>1709</v>
      </c>
      <c r="E335" s="121" t="s">
        <v>311</v>
      </c>
      <c r="F335" s="121" t="s">
        <v>735</v>
      </c>
      <c r="G335" s="121" t="s">
        <v>1710</v>
      </c>
      <c r="H335" s="121" t="s">
        <v>11</v>
      </c>
      <c r="I335" s="121" t="s">
        <v>11</v>
      </c>
      <c r="J335" s="121" t="s">
        <v>1695</v>
      </c>
      <c r="K335" s="121" t="s">
        <v>1711</v>
      </c>
      <c r="L335" s="7" t="s">
        <v>1948</v>
      </c>
      <c r="M335" s="7" t="s">
        <v>1948</v>
      </c>
      <c r="N335" s="121" t="s">
        <v>1697</v>
      </c>
      <c r="O335" s="121" t="s">
        <v>1705</v>
      </c>
      <c r="P335" s="121" t="s">
        <v>331</v>
      </c>
      <c r="Q335" s="121" t="s">
        <v>331</v>
      </c>
      <c r="R335" s="121" t="s">
        <v>11</v>
      </c>
      <c r="S335" s="121" t="s">
        <v>331</v>
      </c>
      <c r="T335" s="36"/>
      <c r="U335" s="8" t="s">
        <v>2058</v>
      </c>
    </row>
    <row r="336" spans="1:21" ht="45.75" customHeight="1" x14ac:dyDescent="0.25">
      <c r="A336" s="247"/>
      <c r="B336" s="274"/>
      <c r="C336" s="182" t="s">
        <v>646</v>
      </c>
      <c r="D336" s="6" t="s">
        <v>699</v>
      </c>
      <c r="E336" s="121" t="s">
        <v>311</v>
      </c>
      <c r="F336" s="121" t="s">
        <v>735</v>
      </c>
      <c r="G336" s="121" t="s">
        <v>1694</v>
      </c>
      <c r="H336" s="121" t="s">
        <v>11</v>
      </c>
      <c r="I336" s="121" t="s">
        <v>11</v>
      </c>
      <c r="J336" s="121" t="s">
        <v>1695</v>
      </c>
      <c r="K336" s="121" t="s">
        <v>1708</v>
      </c>
      <c r="L336" s="7" t="s">
        <v>1948</v>
      </c>
      <c r="M336" s="121" t="s">
        <v>331</v>
      </c>
      <c r="N336" s="121" t="s">
        <v>1697</v>
      </c>
      <c r="O336" s="121" t="s">
        <v>1705</v>
      </c>
      <c r="P336" s="121" t="s">
        <v>331</v>
      </c>
      <c r="Q336" s="121" t="s">
        <v>331</v>
      </c>
      <c r="R336" s="121" t="s">
        <v>11</v>
      </c>
      <c r="S336" s="121" t="s">
        <v>331</v>
      </c>
      <c r="T336" s="36"/>
      <c r="U336" s="8" t="s">
        <v>2059</v>
      </c>
    </row>
    <row r="337" spans="1:21" ht="48" customHeight="1" x14ac:dyDescent="0.25">
      <c r="A337" s="247"/>
      <c r="B337" s="274"/>
      <c r="C337" s="182" t="s">
        <v>647</v>
      </c>
      <c r="D337" s="6" t="s">
        <v>700</v>
      </c>
      <c r="E337" s="121" t="s">
        <v>311</v>
      </c>
      <c r="F337" s="121" t="s">
        <v>735</v>
      </c>
      <c r="G337" s="121" t="s">
        <v>1694</v>
      </c>
      <c r="H337" s="121" t="s">
        <v>11</v>
      </c>
      <c r="I337" s="121" t="s">
        <v>331</v>
      </c>
      <c r="J337" s="121" t="s">
        <v>1695</v>
      </c>
      <c r="K337" s="121" t="s">
        <v>1712</v>
      </c>
      <c r="L337" s="7" t="s">
        <v>1948</v>
      </c>
      <c r="M337" s="7" t="s">
        <v>1948</v>
      </c>
      <c r="N337" s="121" t="s">
        <v>1697</v>
      </c>
      <c r="O337" s="121" t="s">
        <v>1705</v>
      </c>
      <c r="P337" s="121" t="s">
        <v>331</v>
      </c>
      <c r="Q337" s="121" t="s">
        <v>331</v>
      </c>
      <c r="R337" s="121" t="s">
        <v>11</v>
      </c>
      <c r="S337" s="121" t="s">
        <v>331</v>
      </c>
      <c r="T337" s="36"/>
      <c r="U337" s="8" t="s">
        <v>2059</v>
      </c>
    </row>
    <row r="338" spans="1:21" ht="81.75" customHeight="1" x14ac:dyDescent="0.25">
      <c r="A338" s="247"/>
      <c r="B338" s="274"/>
      <c r="C338" s="182" t="s">
        <v>712</v>
      </c>
      <c r="D338" s="6" t="s">
        <v>1713</v>
      </c>
      <c r="E338" s="121" t="s">
        <v>311</v>
      </c>
      <c r="F338" s="121" t="s">
        <v>312</v>
      </c>
      <c r="G338" s="121" t="s">
        <v>315</v>
      </c>
      <c r="H338" s="121" t="s">
        <v>11</v>
      </c>
      <c r="I338" s="121" t="s">
        <v>331</v>
      </c>
      <c r="J338" s="121" t="s">
        <v>1697</v>
      </c>
      <c r="K338" s="121" t="s">
        <v>1714</v>
      </c>
      <c r="L338" s="7" t="s">
        <v>1948</v>
      </c>
      <c r="M338" s="7" t="s">
        <v>1948</v>
      </c>
      <c r="N338" s="121" t="s">
        <v>1697</v>
      </c>
      <c r="O338" s="121" t="s">
        <v>1705</v>
      </c>
      <c r="P338" s="121" t="s">
        <v>331</v>
      </c>
      <c r="Q338" s="121" t="s">
        <v>331</v>
      </c>
      <c r="R338" s="121" t="s">
        <v>11</v>
      </c>
      <c r="S338" s="121" t="s">
        <v>331</v>
      </c>
      <c r="T338" s="36"/>
      <c r="U338" s="8" t="s">
        <v>2059</v>
      </c>
    </row>
    <row r="339" spans="1:21" ht="114" x14ac:dyDescent="0.25">
      <c r="A339" s="247"/>
      <c r="B339" s="274"/>
      <c r="C339" s="182" t="s">
        <v>713</v>
      </c>
      <c r="D339" s="6" t="s">
        <v>702</v>
      </c>
      <c r="E339" s="121" t="s">
        <v>311</v>
      </c>
      <c r="F339" s="121" t="s">
        <v>735</v>
      </c>
      <c r="G339" s="121" t="s">
        <v>1694</v>
      </c>
      <c r="H339" s="121" t="s">
        <v>11</v>
      </c>
      <c r="I339" s="121" t="s">
        <v>11</v>
      </c>
      <c r="J339" s="121" t="s">
        <v>1695</v>
      </c>
      <c r="K339" s="121" t="s">
        <v>386</v>
      </c>
      <c r="L339" s="7" t="s">
        <v>1948</v>
      </c>
      <c r="M339" s="7" t="s">
        <v>1948</v>
      </c>
      <c r="N339" s="121" t="s">
        <v>1712</v>
      </c>
      <c r="O339" s="121" t="s">
        <v>1705</v>
      </c>
      <c r="P339" s="121" t="s">
        <v>331</v>
      </c>
      <c r="Q339" s="121" t="s">
        <v>331</v>
      </c>
      <c r="R339" s="121" t="s">
        <v>11</v>
      </c>
      <c r="S339" s="121" t="s">
        <v>331</v>
      </c>
      <c r="T339" s="36"/>
      <c r="U339" s="8" t="s">
        <v>2059</v>
      </c>
    </row>
    <row r="340" spans="1:21" ht="99.75" x14ac:dyDescent="0.25">
      <c r="A340" s="247"/>
      <c r="B340" s="274"/>
      <c r="C340" s="182" t="s">
        <v>650</v>
      </c>
      <c r="D340" s="6" t="s">
        <v>703</v>
      </c>
      <c r="E340" s="121" t="s">
        <v>311</v>
      </c>
      <c r="F340" s="121" t="s">
        <v>312</v>
      </c>
      <c r="G340" s="121" t="s">
        <v>315</v>
      </c>
      <c r="H340" s="121" t="s">
        <v>11</v>
      </c>
      <c r="I340" s="121" t="s">
        <v>331</v>
      </c>
      <c r="J340" s="121" t="s">
        <v>1715</v>
      </c>
      <c r="K340" s="121" t="s">
        <v>1716</v>
      </c>
      <c r="L340" s="7" t="s">
        <v>1948</v>
      </c>
      <c r="M340" s="7" t="s">
        <v>1948</v>
      </c>
      <c r="N340" s="121" t="s">
        <v>1697</v>
      </c>
      <c r="O340" s="121" t="s">
        <v>1705</v>
      </c>
      <c r="P340" s="121" t="s">
        <v>331</v>
      </c>
      <c r="Q340" s="121" t="s">
        <v>331</v>
      </c>
      <c r="R340" s="121" t="s">
        <v>11</v>
      </c>
      <c r="S340" s="121" t="s">
        <v>331</v>
      </c>
      <c r="T340" s="36"/>
      <c r="U340" s="8" t="s">
        <v>2059</v>
      </c>
    </row>
    <row r="341" spans="1:21" ht="114" x14ac:dyDescent="0.25">
      <c r="A341" s="247"/>
      <c r="B341" s="274"/>
      <c r="C341" s="182" t="s">
        <v>410</v>
      </c>
      <c r="D341" s="6" t="s">
        <v>704</v>
      </c>
      <c r="E341" s="121" t="s">
        <v>311</v>
      </c>
      <c r="F341" s="121" t="s">
        <v>735</v>
      </c>
      <c r="G341" s="121" t="s">
        <v>1694</v>
      </c>
      <c r="H341" s="121" t="s">
        <v>11</v>
      </c>
      <c r="I341" s="121" t="s">
        <v>11</v>
      </c>
      <c r="J341" s="121" t="s">
        <v>1695</v>
      </c>
      <c r="K341" s="121" t="s">
        <v>1717</v>
      </c>
      <c r="L341" s="7" t="s">
        <v>1948</v>
      </c>
      <c r="M341" s="7" t="s">
        <v>1948</v>
      </c>
      <c r="N341" s="121" t="s">
        <v>1697</v>
      </c>
      <c r="O341" s="121" t="s">
        <v>1705</v>
      </c>
      <c r="P341" s="121" t="s">
        <v>331</v>
      </c>
      <c r="Q341" s="121" t="s">
        <v>331</v>
      </c>
      <c r="R341" s="121" t="s">
        <v>11</v>
      </c>
      <c r="S341" s="121" t="s">
        <v>331</v>
      </c>
      <c r="T341" s="36"/>
      <c r="U341" s="8" t="s">
        <v>2059</v>
      </c>
    </row>
    <row r="342" spans="1:21" ht="114" x14ac:dyDescent="0.25">
      <c r="A342" s="247"/>
      <c r="B342" s="274"/>
      <c r="C342" s="182" t="s">
        <v>714</v>
      </c>
      <c r="D342" s="6" t="s">
        <v>705</v>
      </c>
      <c r="E342" s="121" t="s">
        <v>311</v>
      </c>
      <c r="F342" s="121" t="s">
        <v>735</v>
      </c>
      <c r="G342" s="121" t="s">
        <v>1694</v>
      </c>
      <c r="H342" s="121" t="s">
        <v>11</v>
      </c>
      <c r="I342" s="121" t="s">
        <v>11</v>
      </c>
      <c r="J342" s="121" t="s">
        <v>1695</v>
      </c>
      <c r="K342" s="121" t="s">
        <v>1717</v>
      </c>
      <c r="L342" s="7" t="s">
        <v>1948</v>
      </c>
      <c r="M342" s="7" t="s">
        <v>1948</v>
      </c>
      <c r="N342" s="121" t="s">
        <v>1697</v>
      </c>
      <c r="O342" s="121" t="s">
        <v>1705</v>
      </c>
      <c r="P342" s="121" t="s">
        <v>331</v>
      </c>
      <c r="Q342" s="121" t="s">
        <v>331</v>
      </c>
      <c r="R342" s="121" t="s">
        <v>11</v>
      </c>
      <c r="S342" s="121" t="s">
        <v>331</v>
      </c>
      <c r="T342" s="36"/>
      <c r="U342" s="8" t="s">
        <v>2059</v>
      </c>
    </row>
    <row r="343" spans="1:21" ht="63.75" customHeight="1" x14ac:dyDescent="0.25">
      <c r="A343" s="247"/>
      <c r="B343" s="274"/>
      <c r="C343" s="182" t="s">
        <v>652</v>
      </c>
      <c r="D343" s="6" t="s">
        <v>706</v>
      </c>
      <c r="E343" s="121" t="s">
        <v>311</v>
      </c>
      <c r="F343" s="121" t="s">
        <v>735</v>
      </c>
      <c r="G343" s="121" t="s">
        <v>1694</v>
      </c>
      <c r="H343" s="121" t="s">
        <v>11</v>
      </c>
      <c r="I343" s="121" t="s">
        <v>11</v>
      </c>
      <c r="J343" s="121" t="s">
        <v>1695</v>
      </c>
      <c r="K343" s="121" t="s">
        <v>1717</v>
      </c>
      <c r="L343" s="7" t="s">
        <v>1948</v>
      </c>
      <c r="M343" s="7" t="s">
        <v>1948</v>
      </c>
      <c r="N343" s="121" t="s">
        <v>1697</v>
      </c>
      <c r="O343" s="121" t="s">
        <v>1705</v>
      </c>
      <c r="P343" s="121" t="s">
        <v>331</v>
      </c>
      <c r="Q343" s="121" t="s">
        <v>331</v>
      </c>
      <c r="R343" s="121" t="s">
        <v>11</v>
      </c>
      <c r="S343" s="121" t="s">
        <v>331</v>
      </c>
      <c r="T343" s="36"/>
      <c r="U343" s="8" t="s">
        <v>2059</v>
      </c>
    </row>
    <row r="344" spans="1:21" ht="114" x14ac:dyDescent="0.25">
      <c r="A344" s="247"/>
      <c r="B344" s="274"/>
      <c r="C344" s="182" t="s">
        <v>653</v>
      </c>
      <c r="D344" s="6" t="s">
        <v>707</v>
      </c>
      <c r="E344" s="121" t="s">
        <v>311</v>
      </c>
      <c r="F344" s="121" t="s">
        <v>735</v>
      </c>
      <c r="G344" s="121" t="s">
        <v>1694</v>
      </c>
      <c r="H344" s="121" t="s">
        <v>11</v>
      </c>
      <c r="I344" s="121" t="s">
        <v>11</v>
      </c>
      <c r="J344" s="121" t="s">
        <v>1695</v>
      </c>
      <c r="K344" s="121" t="s">
        <v>1697</v>
      </c>
      <c r="L344" s="7" t="s">
        <v>1948</v>
      </c>
      <c r="M344" s="7" t="s">
        <v>1948</v>
      </c>
      <c r="N344" s="121" t="s">
        <v>1718</v>
      </c>
      <c r="O344" s="121" t="s">
        <v>1705</v>
      </c>
      <c r="P344" s="121" t="s">
        <v>331</v>
      </c>
      <c r="Q344" s="121" t="s">
        <v>331</v>
      </c>
      <c r="R344" s="121" t="s">
        <v>11</v>
      </c>
      <c r="S344" s="121" t="s">
        <v>331</v>
      </c>
      <c r="T344" s="36"/>
      <c r="U344" s="8" t="s">
        <v>2059</v>
      </c>
    </row>
    <row r="345" spans="1:21" ht="59.45" customHeight="1" x14ac:dyDescent="0.25">
      <c r="A345" s="247"/>
      <c r="B345" s="275"/>
      <c r="C345" s="183" t="s">
        <v>654</v>
      </c>
      <c r="D345" s="52" t="s">
        <v>708</v>
      </c>
      <c r="E345" s="113" t="s">
        <v>311</v>
      </c>
      <c r="F345" s="121" t="s">
        <v>735</v>
      </c>
      <c r="G345" s="113" t="s">
        <v>1694</v>
      </c>
      <c r="H345" s="113" t="s">
        <v>11</v>
      </c>
      <c r="I345" s="113" t="s">
        <v>11</v>
      </c>
      <c r="J345" s="113" t="s">
        <v>1695</v>
      </c>
      <c r="K345" s="113" t="s">
        <v>1717</v>
      </c>
      <c r="L345" s="7" t="s">
        <v>1948</v>
      </c>
      <c r="M345" s="7" t="s">
        <v>1948</v>
      </c>
      <c r="N345" s="113" t="s">
        <v>1697</v>
      </c>
      <c r="O345" s="113" t="s">
        <v>1705</v>
      </c>
      <c r="P345" s="113" t="s">
        <v>331</v>
      </c>
      <c r="Q345" s="113" t="s">
        <v>331</v>
      </c>
      <c r="R345" s="113" t="s">
        <v>11</v>
      </c>
      <c r="S345" s="113" t="s">
        <v>331</v>
      </c>
      <c r="T345" s="36"/>
      <c r="U345" s="8" t="s">
        <v>2059</v>
      </c>
    </row>
    <row r="346" spans="1:21" ht="114" x14ac:dyDescent="0.25">
      <c r="A346" s="247"/>
      <c r="B346" s="274" t="s">
        <v>111</v>
      </c>
      <c r="C346" s="182" t="s">
        <v>633</v>
      </c>
      <c r="D346" s="6" t="s">
        <v>1693</v>
      </c>
      <c r="E346" s="121" t="s">
        <v>311</v>
      </c>
      <c r="F346" s="121" t="s">
        <v>735</v>
      </c>
      <c r="G346" s="121" t="s">
        <v>1694</v>
      </c>
      <c r="H346" s="121" t="s">
        <v>11</v>
      </c>
      <c r="I346" s="121" t="s">
        <v>11</v>
      </c>
      <c r="J346" s="121" t="s">
        <v>1695</v>
      </c>
      <c r="K346" s="121" t="s">
        <v>1696</v>
      </c>
      <c r="L346" s="7" t="s">
        <v>1948</v>
      </c>
      <c r="M346" s="7" t="s">
        <v>1948</v>
      </c>
      <c r="N346" s="121" t="s">
        <v>1697</v>
      </c>
      <c r="O346" s="121" t="s">
        <v>1698</v>
      </c>
      <c r="P346" s="121" t="s">
        <v>331</v>
      </c>
      <c r="Q346" s="121" t="s">
        <v>331</v>
      </c>
      <c r="R346" s="121" t="s">
        <v>11</v>
      </c>
      <c r="S346" s="121" t="s">
        <v>331</v>
      </c>
      <c r="T346" s="36"/>
      <c r="U346" s="8" t="s">
        <v>2059</v>
      </c>
    </row>
    <row r="347" spans="1:21" ht="114" x14ac:dyDescent="0.25">
      <c r="A347" s="247"/>
      <c r="B347" s="274"/>
      <c r="C347" s="182" t="s">
        <v>398</v>
      </c>
      <c r="D347" s="6" t="s">
        <v>1693</v>
      </c>
      <c r="E347" s="121" t="s">
        <v>311</v>
      </c>
      <c r="F347" s="121" t="s">
        <v>735</v>
      </c>
      <c r="G347" s="121" t="s">
        <v>1694</v>
      </c>
      <c r="H347" s="121" t="s">
        <v>11</v>
      </c>
      <c r="I347" s="121" t="s">
        <v>11</v>
      </c>
      <c r="J347" s="121" t="s">
        <v>1695</v>
      </c>
      <c r="K347" s="121" t="s">
        <v>1696</v>
      </c>
      <c r="L347" s="7" t="s">
        <v>1948</v>
      </c>
      <c r="M347" s="7" t="s">
        <v>1948</v>
      </c>
      <c r="N347" s="121" t="s">
        <v>1697</v>
      </c>
      <c r="O347" s="121" t="s">
        <v>1698</v>
      </c>
      <c r="P347" s="121" t="s">
        <v>331</v>
      </c>
      <c r="Q347" s="121" t="s">
        <v>331</v>
      </c>
      <c r="R347" s="121" t="s">
        <v>11</v>
      </c>
      <c r="S347" s="121" t="s">
        <v>331</v>
      </c>
      <c r="T347" s="36"/>
      <c r="U347" s="8" t="s">
        <v>2058</v>
      </c>
    </row>
    <row r="348" spans="1:21" ht="114" x14ac:dyDescent="0.25">
      <c r="A348" s="247"/>
      <c r="B348" s="274"/>
      <c r="C348" s="182" t="s">
        <v>634</v>
      </c>
      <c r="D348" s="6" t="s">
        <v>1693</v>
      </c>
      <c r="E348" s="121" t="s">
        <v>311</v>
      </c>
      <c r="F348" s="121" t="s">
        <v>735</v>
      </c>
      <c r="G348" s="121" t="s">
        <v>1694</v>
      </c>
      <c r="H348" s="121" t="s">
        <v>11</v>
      </c>
      <c r="I348" s="121" t="s">
        <v>11</v>
      </c>
      <c r="J348" s="121" t="s">
        <v>1695</v>
      </c>
      <c r="K348" s="121" t="s">
        <v>1696</v>
      </c>
      <c r="L348" s="7" t="s">
        <v>1948</v>
      </c>
      <c r="M348" s="7" t="s">
        <v>1948</v>
      </c>
      <c r="N348" s="121" t="s">
        <v>1697</v>
      </c>
      <c r="O348" s="121" t="s">
        <v>1698</v>
      </c>
      <c r="P348" s="121" t="s">
        <v>331</v>
      </c>
      <c r="Q348" s="121" t="s">
        <v>331</v>
      </c>
      <c r="R348" s="121" t="s">
        <v>11</v>
      </c>
      <c r="S348" s="121" t="s">
        <v>331</v>
      </c>
      <c r="T348" s="36"/>
      <c r="U348" s="8" t="s">
        <v>2059</v>
      </c>
    </row>
    <row r="349" spans="1:21" ht="85.5" customHeight="1" x14ac:dyDescent="0.25">
      <c r="A349" s="247"/>
      <c r="B349" s="274"/>
      <c r="C349" s="182" t="s">
        <v>635</v>
      </c>
      <c r="D349" s="6" t="s">
        <v>1699</v>
      </c>
      <c r="E349" s="121" t="s">
        <v>311</v>
      </c>
      <c r="F349" s="121" t="s">
        <v>735</v>
      </c>
      <c r="G349" s="121" t="s">
        <v>1694</v>
      </c>
      <c r="H349" s="121" t="s">
        <v>11</v>
      </c>
      <c r="I349" s="121" t="s">
        <v>11</v>
      </c>
      <c r="J349" s="121" t="s">
        <v>1695</v>
      </c>
      <c r="K349" s="121" t="s">
        <v>1700</v>
      </c>
      <c r="L349" s="7" t="s">
        <v>1948</v>
      </c>
      <c r="M349" s="7" t="s">
        <v>1948</v>
      </c>
      <c r="N349" s="121" t="s">
        <v>1697</v>
      </c>
      <c r="O349" s="121" t="s">
        <v>1701</v>
      </c>
      <c r="P349" s="121" t="s">
        <v>1702</v>
      </c>
      <c r="Q349" s="121" t="s">
        <v>331</v>
      </c>
      <c r="R349" s="121" t="s">
        <v>11</v>
      </c>
      <c r="S349" s="121" t="s">
        <v>1719</v>
      </c>
      <c r="T349" s="36"/>
      <c r="U349" s="8" t="s">
        <v>2059</v>
      </c>
    </row>
    <row r="350" spans="1:21" ht="60" customHeight="1" x14ac:dyDescent="0.25">
      <c r="A350" s="247"/>
      <c r="B350" s="274"/>
      <c r="C350" s="182" t="s">
        <v>636</v>
      </c>
      <c r="D350" s="72" t="s">
        <v>689</v>
      </c>
      <c r="E350" s="121" t="s">
        <v>311</v>
      </c>
      <c r="F350" s="121" t="s">
        <v>735</v>
      </c>
      <c r="G350" s="121" t="s">
        <v>1694</v>
      </c>
      <c r="H350" s="121" t="s">
        <v>11</v>
      </c>
      <c r="I350" s="121" t="s">
        <v>11</v>
      </c>
      <c r="J350" s="121" t="s">
        <v>1695</v>
      </c>
      <c r="K350" s="121" t="s">
        <v>1704</v>
      </c>
      <c r="L350" s="7" t="s">
        <v>1948</v>
      </c>
      <c r="M350" s="7" t="s">
        <v>1948</v>
      </c>
      <c r="N350" s="121" t="s">
        <v>1697</v>
      </c>
      <c r="O350" s="121" t="s">
        <v>1705</v>
      </c>
      <c r="P350" s="121" t="s">
        <v>331</v>
      </c>
      <c r="Q350" s="121" t="s">
        <v>331</v>
      </c>
      <c r="R350" s="121" t="s">
        <v>11</v>
      </c>
      <c r="S350" s="121" t="s">
        <v>331</v>
      </c>
      <c r="T350" s="36"/>
      <c r="U350" s="8" t="s">
        <v>2059</v>
      </c>
    </row>
    <row r="351" spans="1:21" ht="123.95" customHeight="1" x14ac:dyDescent="0.25">
      <c r="A351" s="247"/>
      <c r="B351" s="274"/>
      <c r="C351" s="182" t="s">
        <v>639</v>
      </c>
      <c r="D351" s="6" t="s">
        <v>690</v>
      </c>
      <c r="E351" s="121" t="s">
        <v>311</v>
      </c>
      <c r="F351" s="121" t="s">
        <v>735</v>
      </c>
      <c r="G351" s="121" t="s">
        <v>1694</v>
      </c>
      <c r="H351" s="121" t="s">
        <v>11</v>
      </c>
      <c r="I351" s="121" t="s">
        <v>11</v>
      </c>
      <c r="J351" s="121" t="s">
        <v>1695</v>
      </c>
      <c r="K351" s="121" t="s">
        <v>1704</v>
      </c>
      <c r="L351" s="7" t="s">
        <v>1948</v>
      </c>
      <c r="M351" s="7" t="s">
        <v>1948</v>
      </c>
      <c r="N351" s="121" t="s">
        <v>1697</v>
      </c>
      <c r="O351" s="121" t="s">
        <v>1705</v>
      </c>
      <c r="P351" s="121" t="s">
        <v>331</v>
      </c>
      <c r="Q351" s="121" t="s">
        <v>331</v>
      </c>
      <c r="R351" s="121" t="s">
        <v>11</v>
      </c>
      <c r="S351" s="121" t="s">
        <v>331</v>
      </c>
      <c r="T351" s="36"/>
      <c r="U351" s="8" t="s">
        <v>2059</v>
      </c>
    </row>
    <row r="352" spans="1:21" ht="114" x14ac:dyDescent="0.25">
      <c r="A352" s="247"/>
      <c r="B352" s="274"/>
      <c r="C352" s="182" t="s">
        <v>637</v>
      </c>
      <c r="D352" s="6" t="s">
        <v>691</v>
      </c>
      <c r="E352" s="121" t="s">
        <v>311</v>
      </c>
      <c r="F352" s="121" t="s">
        <v>735</v>
      </c>
      <c r="G352" s="121" t="s">
        <v>1694</v>
      </c>
      <c r="H352" s="121" t="s">
        <v>11</v>
      </c>
      <c r="I352" s="121" t="s">
        <v>11</v>
      </c>
      <c r="J352" s="121" t="s">
        <v>1695</v>
      </c>
      <c r="K352" s="121" t="s">
        <v>1706</v>
      </c>
      <c r="L352" s="7" t="s">
        <v>1948</v>
      </c>
      <c r="M352" s="7" t="s">
        <v>1948</v>
      </c>
      <c r="N352" s="121" t="s">
        <v>1697</v>
      </c>
      <c r="O352" s="121" t="s">
        <v>1705</v>
      </c>
      <c r="P352" s="121" t="s">
        <v>331</v>
      </c>
      <c r="Q352" s="121" t="s">
        <v>331</v>
      </c>
      <c r="R352" s="121" t="s">
        <v>11</v>
      </c>
      <c r="S352" s="121" t="s">
        <v>331</v>
      </c>
      <c r="T352" s="36"/>
      <c r="U352" s="8" t="s">
        <v>2059</v>
      </c>
    </row>
    <row r="353" spans="1:21" ht="256.5" x14ac:dyDescent="0.25">
      <c r="A353" s="247"/>
      <c r="B353" s="274"/>
      <c r="C353" s="182" t="s">
        <v>638</v>
      </c>
      <c r="D353" s="6" t="s">
        <v>692</v>
      </c>
      <c r="E353" s="121" t="s">
        <v>311</v>
      </c>
      <c r="F353" s="121" t="s">
        <v>735</v>
      </c>
      <c r="G353" s="121" t="s">
        <v>1694</v>
      </c>
      <c r="H353" s="121" t="s">
        <v>11</v>
      </c>
      <c r="I353" s="121" t="s">
        <v>11</v>
      </c>
      <c r="J353" s="121" t="s">
        <v>1695</v>
      </c>
      <c r="K353" s="121" t="s">
        <v>1707</v>
      </c>
      <c r="L353" s="7" t="s">
        <v>1948</v>
      </c>
      <c r="M353" s="7" t="s">
        <v>1948</v>
      </c>
      <c r="N353" s="121" t="s">
        <v>1697</v>
      </c>
      <c r="O353" s="121" t="s">
        <v>1705</v>
      </c>
      <c r="P353" s="121" t="s">
        <v>331</v>
      </c>
      <c r="Q353" s="121" t="s">
        <v>331</v>
      </c>
      <c r="R353" s="121" t="s">
        <v>11</v>
      </c>
      <c r="S353" s="121" t="s">
        <v>331</v>
      </c>
      <c r="T353" s="36"/>
      <c r="U353" s="8" t="s">
        <v>2059</v>
      </c>
    </row>
    <row r="354" spans="1:21" ht="114" x14ac:dyDescent="0.25">
      <c r="A354" s="247"/>
      <c r="B354" s="274"/>
      <c r="C354" s="182" t="s">
        <v>640</v>
      </c>
      <c r="D354" s="6" t="s">
        <v>693</v>
      </c>
      <c r="E354" s="121" t="s">
        <v>311</v>
      </c>
      <c r="F354" s="121" t="s">
        <v>735</v>
      </c>
      <c r="G354" s="121" t="s">
        <v>1694</v>
      </c>
      <c r="H354" s="121" t="s">
        <v>11</v>
      </c>
      <c r="I354" s="121" t="s">
        <v>11</v>
      </c>
      <c r="J354" s="121" t="s">
        <v>1695</v>
      </c>
      <c r="K354" s="121" t="s">
        <v>1707</v>
      </c>
      <c r="L354" s="7" t="s">
        <v>1948</v>
      </c>
      <c r="M354" s="7" t="s">
        <v>1948</v>
      </c>
      <c r="N354" s="121" t="s">
        <v>1697</v>
      </c>
      <c r="O354" s="121" t="s">
        <v>1705</v>
      </c>
      <c r="P354" s="121" t="s">
        <v>331</v>
      </c>
      <c r="Q354" s="121" t="s">
        <v>331</v>
      </c>
      <c r="R354" s="121" t="s">
        <v>11</v>
      </c>
      <c r="S354" s="121" t="s">
        <v>331</v>
      </c>
      <c r="T354" s="36"/>
      <c r="U354" s="8" t="s">
        <v>2059</v>
      </c>
    </row>
    <row r="355" spans="1:21" ht="114" x14ac:dyDescent="0.25">
      <c r="A355" s="247"/>
      <c r="B355" s="274"/>
      <c r="C355" s="182" t="s">
        <v>641</v>
      </c>
      <c r="D355" s="6" t="s">
        <v>694</v>
      </c>
      <c r="E355" s="121" t="s">
        <v>311</v>
      </c>
      <c r="F355" s="121" t="s">
        <v>735</v>
      </c>
      <c r="G355" s="121" t="s">
        <v>1694</v>
      </c>
      <c r="H355" s="121" t="s">
        <v>11</v>
      </c>
      <c r="I355" s="121" t="s">
        <v>11</v>
      </c>
      <c r="J355" s="121" t="s">
        <v>1695</v>
      </c>
      <c r="K355" s="121" t="s">
        <v>1708</v>
      </c>
      <c r="L355" s="7" t="s">
        <v>1948</v>
      </c>
      <c r="M355" s="7" t="s">
        <v>1948</v>
      </c>
      <c r="N355" s="121" t="s">
        <v>1697</v>
      </c>
      <c r="O355" s="121" t="s">
        <v>1705</v>
      </c>
      <c r="P355" s="121" t="s">
        <v>331</v>
      </c>
      <c r="Q355" s="121" t="s">
        <v>331</v>
      </c>
      <c r="R355" s="121" t="s">
        <v>11</v>
      </c>
      <c r="S355" s="121" t="s">
        <v>331</v>
      </c>
      <c r="T355" s="36"/>
      <c r="U355" s="8" t="s">
        <v>2059</v>
      </c>
    </row>
    <row r="356" spans="1:21" ht="114" x14ac:dyDescent="0.25">
      <c r="A356" s="247"/>
      <c r="B356" s="274"/>
      <c r="C356" s="182" t="s">
        <v>642</v>
      </c>
      <c r="D356" s="6" t="s">
        <v>695</v>
      </c>
      <c r="E356" s="121" t="s">
        <v>311</v>
      </c>
      <c r="F356" s="121" t="s">
        <v>735</v>
      </c>
      <c r="G356" s="121" t="s">
        <v>1694</v>
      </c>
      <c r="H356" s="121" t="s">
        <v>11</v>
      </c>
      <c r="I356" s="121" t="s">
        <v>11</v>
      </c>
      <c r="J356" s="121" t="s">
        <v>1695</v>
      </c>
      <c r="K356" s="121" t="s">
        <v>1697</v>
      </c>
      <c r="L356" s="7" t="s">
        <v>1948</v>
      </c>
      <c r="M356" s="7" t="s">
        <v>1948</v>
      </c>
      <c r="N356" s="121" t="s">
        <v>1697</v>
      </c>
      <c r="O356" s="121" t="s">
        <v>1705</v>
      </c>
      <c r="P356" s="121" t="s">
        <v>331</v>
      </c>
      <c r="Q356" s="121" t="s">
        <v>331</v>
      </c>
      <c r="R356" s="121" t="s">
        <v>11</v>
      </c>
      <c r="S356" s="121" t="s">
        <v>331</v>
      </c>
      <c r="T356" s="36"/>
      <c r="U356" s="8" t="s">
        <v>2059</v>
      </c>
    </row>
    <row r="357" spans="1:21" ht="99.75" x14ac:dyDescent="0.25">
      <c r="A357" s="247"/>
      <c r="B357" s="274"/>
      <c r="C357" s="182" t="s">
        <v>710</v>
      </c>
      <c r="D357" s="6" t="s">
        <v>696</v>
      </c>
      <c r="E357" s="121" t="s">
        <v>311</v>
      </c>
      <c r="F357" s="121" t="s">
        <v>312</v>
      </c>
      <c r="G357" s="121" t="s">
        <v>315</v>
      </c>
      <c r="H357" s="121" t="s">
        <v>11</v>
      </c>
      <c r="I357" s="121" t="s">
        <v>331</v>
      </c>
      <c r="J357" s="121" t="s">
        <v>1697</v>
      </c>
      <c r="K357" s="121" t="s">
        <v>1697</v>
      </c>
      <c r="L357" s="7" t="s">
        <v>1948</v>
      </c>
      <c r="M357" s="7" t="s">
        <v>1948</v>
      </c>
      <c r="N357" s="121" t="s">
        <v>1697</v>
      </c>
      <c r="O357" s="121" t="s">
        <v>1705</v>
      </c>
      <c r="P357" s="121" t="s">
        <v>331</v>
      </c>
      <c r="Q357" s="121" t="s">
        <v>331</v>
      </c>
      <c r="R357" s="121" t="s">
        <v>331</v>
      </c>
      <c r="S357" s="121" t="s">
        <v>331</v>
      </c>
      <c r="T357" s="36"/>
      <c r="U357" s="8" t="s">
        <v>2059</v>
      </c>
    </row>
    <row r="358" spans="1:21" ht="114" x14ac:dyDescent="0.25">
      <c r="A358" s="247"/>
      <c r="B358" s="274"/>
      <c r="C358" s="182" t="s">
        <v>643</v>
      </c>
      <c r="D358" s="6" t="s">
        <v>697</v>
      </c>
      <c r="E358" s="121" t="s">
        <v>311</v>
      </c>
      <c r="F358" s="121" t="s">
        <v>312</v>
      </c>
      <c r="G358" s="121" t="s">
        <v>315</v>
      </c>
      <c r="H358" s="121" t="s">
        <v>11</v>
      </c>
      <c r="I358" s="121" t="s">
        <v>331</v>
      </c>
      <c r="J358" s="121" t="s">
        <v>1695</v>
      </c>
      <c r="K358" s="121" t="s">
        <v>1697</v>
      </c>
      <c r="L358" s="7" t="s">
        <v>1948</v>
      </c>
      <c r="M358" s="7" t="s">
        <v>1948</v>
      </c>
      <c r="N358" s="121" t="s">
        <v>1697</v>
      </c>
      <c r="O358" s="121" t="s">
        <v>1705</v>
      </c>
      <c r="P358" s="121" t="s">
        <v>331</v>
      </c>
      <c r="Q358" s="121" t="s">
        <v>331</v>
      </c>
      <c r="R358" s="121" t="s">
        <v>331</v>
      </c>
      <c r="S358" s="121" t="s">
        <v>331</v>
      </c>
      <c r="T358" s="36"/>
      <c r="U358" s="8" t="s">
        <v>2059</v>
      </c>
    </row>
    <row r="359" spans="1:21" ht="57.75" customHeight="1" x14ac:dyDescent="0.25">
      <c r="A359" s="247"/>
      <c r="B359" s="274"/>
      <c r="C359" s="182" t="s">
        <v>644</v>
      </c>
      <c r="D359" s="6" t="s">
        <v>698</v>
      </c>
      <c r="E359" s="121" t="s">
        <v>311</v>
      </c>
      <c r="F359" s="121" t="s">
        <v>735</v>
      </c>
      <c r="G359" s="121" t="s">
        <v>1694</v>
      </c>
      <c r="H359" s="121" t="s">
        <v>11</v>
      </c>
      <c r="I359" s="121" t="s">
        <v>11</v>
      </c>
      <c r="J359" s="121" t="s">
        <v>1695</v>
      </c>
      <c r="K359" s="121" t="s">
        <v>1706</v>
      </c>
      <c r="L359" s="7" t="s">
        <v>1948</v>
      </c>
      <c r="M359" s="7" t="s">
        <v>1948</v>
      </c>
      <c r="N359" s="121" t="s">
        <v>1697</v>
      </c>
      <c r="O359" s="121" t="s">
        <v>1705</v>
      </c>
      <c r="P359" s="121" t="s">
        <v>331</v>
      </c>
      <c r="Q359" s="121" t="s">
        <v>331</v>
      </c>
      <c r="R359" s="121" t="s">
        <v>11</v>
      </c>
      <c r="S359" s="121" t="s">
        <v>331</v>
      </c>
      <c r="T359" s="36"/>
      <c r="U359" s="8" t="s">
        <v>2058</v>
      </c>
    </row>
    <row r="360" spans="1:21" ht="63.75" customHeight="1" x14ac:dyDescent="0.25">
      <c r="A360" s="247"/>
      <c r="B360" s="274"/>
      <c r="C360" s="182" t="s">
        <v>645</v>
      </c>
      <c r="D360" s="6" t="s">
        <v>1709</v>
      </c>
      <c r="E360" s="121" t="s">
        <v>311</v>
      </c>
      <c r="F360" s="121" t="s">
        <v>735</v>
      </c>
      <c r="G360" s="121" t="s">
        <v>1710</v>
      </c>
      <c r="H360" s="121" t="s">
        <v>11</v>
      </c>
      <c r="I360" s="121" t="s">
        <v>11</v>
      </c>
      <c r="J360" s="121" t="s">
        <v>1695</v>
      </c>
      <c r="K360" s="121" t="s">
        <v>1711</v>
      </c>
      <c r="L360" s="7" t="s">
        <v>1948</v>
      </c>
      <c r="M360" s="7" t="s">
        <v>1948</v>
      </c>
      <c r="N360" s="121" t="s">
        <v>1697</v>
      </c>
      <c r="O360" s="121" t="s">
        <v>1705</v>
      </c>
      <c r="P360" s="121" t="s">
        <v>331</v>
      </c>
      <c r="Q360" s="121" t="s">
        <v>331</v>
      </c>
      <c r="R360" s="121" t="s">
        <v>11</v>
      </c>
      <c r="S360" s="121" t="s">
        <v>331</v>
      </c>
      <c r="T360" s="36"/>
      <c r="U360" s="8" t="s">
        <v>2059</v>
      </c>
    </row>
    <row r="361" spans="1:21" ht="114" x14ac:dyDescent="0.25">
      <c r="A361" s="247"/>
      <c r="B361" s="274"/>
      <c r="C361" s="182" t="s">
        <v>646</v>
      </c>
      <c r="D361" s="6" t="s">
        <v>699</v>
      </c>
      <c r="E361" s="121" t="s">
        <v>311</v>
      </c>
      <c r="F361" s="121" t="s">
        <v>735</v>
      </c>
      <c r="G361" s="121" t="s">
        <v>1694</v>
      </c>
      <c r="H361" s="121" t="s">
        <v>11</v>
      </c>
      <c r="I361" s="121" t="s">
        <v>11</v>
      </c>
      <c r="J361" s="121" t="s">
        <v>1695</v>
      </c>
      <c r="K361" s="121" t="s">
        <v>1708</v>
      </c>
      <c r="L361" s="7" t="s">
        <v>1948</v>
      </c>
      <c r="M361" s="121" t="s">
        <v>331</v>
      </c>
      <c r="N361" s="121" t="s">
        <v>1697</v>
      </c>
      <c r="O361" s="121" t="s">
        <v>1705</v>
      </c>
      <c r="P361" s="121" t="s">
        <v>331</v>
      </c>
      <c r="Q361" s="121" t="s">
        <v>331</v>
      </c>
      <c r="R361" s="121" t="s">
        <v>11</v>
      </c>
      <c r="S361" s="121" t="s">
        <v>331</v>
      </c>
      <c r="T361" s="36"/>
      <c r="U361" s="8" t="s">
        <v>2059</v>
      </c>
    </row>
    <row r="362" spans="1:21" ht="52.5" customHeight="1" x14ac:dyDescent="0.25">
      <c r="A362" s="247"/>
      <c r="B362" s="274"/>
      <c r="C362" s="182" t="s">
        <v>647</v>
      </c>
      <c r="D362" s="6" t="s">
        <v>700</v>
      </c>
      <c r="E362" s="121" t="s">
        <v>311</v>
      </c>
      <c r="F362" s="121" t="s">
        <v>735</v>
      </c>
      <c r="G362" s="121" t="s">
        <v>1694</v>
      </c>
      <c r="H362" s="121" t="s">
        <v>11</v>
      </c>
      <c r="I362" s="121" t="s">
        <v>331</v>
      </c>
      <c r="J362" s="121" t="s">
        <v>1695</v>
      </c>
      <c r="K362" s="121" t="s">
        <v>1712</v>
      </c>
      <c r="L362" s="7" t="s">
        <v>1948</v>
      </c>
      <c r="M362" s="7" t="s">
        <v>1948</v>
      </c>
      <c r="N362" s="121" t="s">
        <v>1697</v>
      </c>
      <c r="O362" s="121" t="s">
        <v>1705</v>
      </c>
      <c r="P362" s="121" t="s">
        <v>331</v>
      </c>
      <c r="Q362" s="121" t="s">
        <v>331</v>
      </c>
      <c r="R362" s="121" t="s">
        <v>11</v>
      </c>
      <c r="S362" s="121" t="s">
        <v>331</v>
      </c>
      <c r="T362" s="36"/>
      <c r="U362" s="8" t="s">
        <v>2059</v>
      </c>
    </row>
    <row r="363" spans="1:21" ht="60" customHeight="1" x14ac:dyDescent="0.25">
      <c r="A363" s="247"/>
      <c r="B363" s="274"/>
      <c r="C363" s="182" t="s">
        <v>648</v>
      </c>
      <c r="D363" s="6" t="s">
        <v>1713</v>
      </c>
      <c r="E363" s="121" t="s">
        <v>311</v>
      </c>
      <c r="F363" s="121" t="s">
        <v>312</v>
      </c>
      <c r="G363" s="121" t="s">
        <v>315</v>
      </c>
      <c r="H363" s="121" t="s">
        <v>11</v>
      </c>
      <c r="I363" s="121" t="s">
        <v>331</v>
      </c>
      <c r="J363" s="121" t="s">
        <v>1697</v>
      </c>
      <c r="K363" s="121" t="s">
        <v>1714</v>
      </c>
      <c r="L363" s="7" t="s">
        <v>1948</v>
      </c>
      <c r="M363" s="7" t="s">
        <v>1948</v>
      </c>
      <c r="N363" s="121" t="s">
        <v>1697</v>
      </c>
      <c r="O363" s="121" t="s">
        <v>1705</v>
      </c>
      <c r="P363" s="121" t="s">
        <v>331</v>
      </c>
      <c r="Q363" s="121" t="s">
        <v>331</v>
      </c>
      <c r="R363" s="121" t="s">
        <v>11</v>
      </c>
      <c r="S363" s="121" t="s">
        <v>331</v>
      </c>
      <c r="T363" s="36"/>
      <c r="U363" s="8" t="s">
        <v>2059</v>
      </c>
    </row>
    <row r="364" spans="1:21" ht="54" customHeight="1" x14ac:dyDescent="0.25">
      <c r="A364" s="247"/>
      <c r="B364" s="274"/>
      <c r="C364" s="182" t="s">
        <v>649</v>
      </c>
      <c r="D364" s="6" t="s">
        <v>702</v>
      </c>
      <c r="E364" s="121" t="s">
        <v>311</v>
      </c>
      <c r="F364" s="121" t="s">
        <v>735</v>
      </c>
      <c r="G364" s="121" t="s">
        <v>1694</v>
      </c>
      <c r="H364" s="121" t="s">
        <v>11</v>
      </c>
      <c r="I364" s="121" t="s">
        <v>11</v>
      </c>
      <c r="J364" s="121" t="s">
        <v>1695</v>
      </c>
      <c r="K364" s="121" t="s">
        <v>386</v>
      </c>
      <c r="L364" s="7" t="s">
        <v>1948</v>
      </c>
      <c r="M364" s="7" t="s">
        <v>1948</v>
      </c>
      <c r="N364" s="121" t="s">
        <v>1712</v>
      </c>
      <c r="O364" s="121" t="s">
        <v>1705</v>
      </c>
      <c r="P364" s="121" t="s">
        <v>331</v>
      </c>
      <c r="Q364" s="121" t="s">
        <v>331</v>
      </c>
      <c r="R364" s="121" t="s">
        <v>11</v>
      </c>
      <c r="S364" s="121" t="s">
        <v>331</v>
      </c>
      <c r="T364" s="36"/>
      <c r="U364" s="8" t="s">
        <v>2059</v>
      </c>
    </row>
    <row r="365" spans="1:21" ht="99.75" x14ac:dyDescent="0.25">
      <c r="A365" s="247"/>
      <c r="B365" s="274"/>
      <c r="C365" s="182" t="s">
        <v>650</v>
      </c>
      <c r="D365" s="6" t="s">
        <v>703</v>
      </c>
      <c r="E365" s="121" t="s">
        <v>311</v>
      </c>
      <c r="F365" s="121" t="s">
        <v>312</v>
      </c>
      <c r="G365" s="121" t="s">
        <v>315</v>
      </c>
      <c r="H365" s="121" t="s">
        <v>11</v>
      </c>
      <c r="I365" s="121" t="s">
        <v>331</v>
      </c>
      <c r="J365" s="121" t="s">
        <v>1715</v>
      </c>
      <c r="K365" s="121" t="s">
        <v>1716</v>
      </c>
      <c r="L365" s="7" t="s">
        <v>1948</v>
      </c>
      <c r="M365" s="7" t="s">
        <v>1948</v>
      </c>
      <c r="N365" s="121" t="s">
        <v>1697</v>
      </c>
      <c r="O365" s="121" t="s">
        <v>1705</v>
      </c>
      <c r="P365" s="121" t="s">
        <v>331</v>
      </c>
      <c r="Q365" s="121" t="s">
        <v>331</v>
      </c>
      <c r="R365" s="121" t="s">
        <v>11</v>
      </c>
      <c r="S365" s="121" t="s">
        <v>331</v>
      </c>
      <c r="T365" s="36"/>
      <c r="U365" s="8" t="s">
        <v>2059</v>
      </c>
    </row>
    <row r="366" spans="1:21" ht="30" customHeight="1" x14ac:dyDescent="0.25">
      <c r="A366" s="247"/>
      <c r="B366" s="274"/>
      <c r="C366" s="182" t="s">
        <v>410</v>
      </c>
      <c r="D366" s="6" t="s">
        <v>704</v>
      </c>
      <c r="E366" s="121" t="s">
        <v>311</v>
      </c>
      <c r="F366" s="121" t="s">
        <v>735</v>
      </c>
      <c r="G366" s="121" t="s">
        <v>1694</v>
      </c>
      <c r="H366" s="121" t="s">
        <v>11</v>
      </c>
      <c r="I366" s="121" t="s">
        <v>11</v>
      </c>
      <c r="J366" s="121" t="s">
        <v>1695</v>
      </c>
      <c r="K366" s="121" t="s">
        <v>1717</v>
      </c>
      <c r="L366" s="7" t="s">
        <v>1948</v>
      </c>
      <c r="M366" s="7" t="s">
        <v>1948</v>
      </c>
      <c r="N366" s="121" t="s">
        <v>1697</v>
      </c>
      <c r="O366" s="121" t="s">
        <v>1705</v>
      </c>
      <c r="P366" s="121" t="s">
        <v>331</v>
      </c>
      <c r="Q366" s="121" t="s">
        <v>331</v>
      </c>
      <c r="R366" s="121" t="s">
        <v>11</v>
      </c>
      <c r="S366" s="121" t="s">
        <v>331</v>
      </c>
      <c r="T366" s="36"/>
      <c r="U366" s="8" t="s">
        <v>2059</v>
      </c>
    </row>
    <row r="367" spans="1:21" ht="114" x14ac:dyDescent="0.25">
      <c r="A367" s="247"/>
      <c r="B367" s="274"/>
      <c r="C367" s="182" t="s">
        <v>651</v>
      </c>
      <c r="D367" s="6" t="s">
        <v>705</v>
      </c>
      <c r="E367" s="121" t="s">
        <v>311</v>
      </c>
      <c r="F367" s="121" t="s">
        <v>735</v>
      </c>
      <c r="G367" s="121" t="s">
        <v>1694</v>
      </c>
      <c r="H367" s="121" t="s">
        <v>11</v>
      </c>
      <c r="I367" s="121" t="s">
        <v>11</v>
      </c>
      <c r="J367" s="121" t="s">
        <v>1695</v>
      </c>
      <c r="K367" s="121" t="s">
        <v>1717</v>
      </c>
      <c r="L367" s="7" t="s">
        <v>1948</v>
      </c>
      <c r="M367" s="7" t="s">
        <v>1948</v>
      </c>
      <c r="N367" s="121" t="s">
        <v>1697</v>
      </c>
      <c r="O367" s="121" t="s">
        <v>1705</v>
      </c>
      <c r="P367" s="121" t="s">
        <v>331</v>
      </c>
      <c r="Q367" s="121" t="s">
        <v>331</v>
      </c>
      <c r="R367" s="121" t="s">
        <v>11</v>
      </c>
      <c r="S367" s="121" t="s">
        <v>331</v>
      </c>
      <c r="T367" s="36"/>
      <c r="U367" s="8" t="s">
        <v>2059</v>
      </c>
    </row>
    <row r="368" spans="1:21" ht="62.25" customHeight="1" x14ac:dyDescent="0.25">
      <c r="A368" s="247"/>
      <c r="B368" s="274"/>
      <c r="C368" s="182" t="s">
        <v>652</v>
      </c>
      <c r="D368" s="6" t="s">
        <v>706</v>
      </c>
      <c r="E368" s="121" t="s">
        <v>311</v>
      </c>
      <c r="F368" s="121" t="s">
        <v>735</v>
      </c>
      <c r="G368" s="121" t="s">
        <v>1694</v>
      </c>
      <c r="H368" s="121" t="s">
        <v>11</v>
      </c>
      <c r="I368" s="121" t="s">
        <v>11</v>
      </c>
      <c r="J368" s="121" t="s">
        <v>1695</v>
      </c>
      <c r="K368" s="121" t="s">
        <v>1717</v>
      </c>
      <c r="L368" s="7" t="s">
        <v>1948</v>
      </c>
      <c r="M368" s="7" t="s">
        <v>1948</v>
      </c>
      <c r="N368" s="121" t="s">
        <v>1697</v>
      </c>
      <c r="O368" s="121" t="s">
        <v>1705</v>
      </c>
      <c r="P368" s="121" t="s">
        <v>331</v>
      </c>
      <c r="Q368" s="121" t="s">
        <v>331</v>
      </c>
      <c r="R368" s="121" t="s">
        <v>11</v>
      </c>
      <c r="S368" s="121" t="s">
        <v>331</v>
      </c>
      <c r="T368" s="36"/>
      <c r="U368" s="8" t="s">
        <v>2059</v>
      </c>
    </row>
    <row r="369" spans="1:21" ht="52.5" customHeight="1" x14ac:dyDescent="0.25">
      <c r="A369" s="247"/>
      <c r="B369" s="274"/>
      <c r="C369" s="182" t="s">
        <v>653</v>
      </c>
      <c r="D369" s="6" t="s">
        <v>707</v>
      </c>
      <c r="E369" s="121" t="s">
        <v>311</v>
      </c>
      <c r="F369" s="121" t="s">
        <v>735</v>
      </c>
      <c r="G369" s="121" t="s">
        <v>1694</v>
      </c>
      <c r="H369" s="121" t="s">
        <v>11</v>
      </c>
      <c r="I369" s="121" t="s">
        <v>11</v>
      </c>
      <c r="J369" s="121" t="s">
        <v>1695</v>
      </c>
      <c r="K369" s="121" t="s">
        <v>1697</v>
      </c>
      <c r="L369" s="7" t="s">
        <v>1948</v>
      </c>
      <c r="M369" s="7" t="s">
        <v>1948</v>
      </c>
      <c r="N369" s="121" t="s">
        <v>1718</v>
      </c>
      <c r="O369" s="121" t="s">
        <v>1705</v>
      </c>
      <c r="P369" s="121" t="s">
        <v>331</v>
      </c>
      <c r="Q369" s="121" t="s">
        <v>331</v>
      </c>
      <c r="R369" s="121" t="s">
        <v>11</v>
      </c>
      <c r="S369" s="121" t="s">
        <v>331</v>
      </c>
      <c r="T369" s="36"/>
      <c r="U369" s="8" t="s">
        <v>2059</v>
      </c>
    </row>
    <row r="370" spans="1:21" ht="82.5" customHeight="1" x14ac:dyDescent="0.25">
      <c r="A370" s="247"/>
      <c r="B370" s="275"/>
      <c r="C370" s="183" t="s">
        <v>654</v>
      </c>
      <c r="D370" s="52" t="s">
        <v>708</v>
      </c>
      <c r="E370" s="113" t="s">
        <v>311</v>
      </c>
      <c r="F370" s="121" t="s">
        <v>735</v>
      </c>
      <c r="G370" s="113" t="s">
        <v>1694</v>
      </c>
      <c r="H370" s="113" t="s">
        <v>11</v>
      </c>
      <c r="I370" s="113" t="s">
        <v>11</v>
      </c>
      <c r="J370" s="113" t="s">
        <v>1695</v>
      </c>
      <c r="K370" s="113" t="s">
        <v>1717</v>
      </c>
      <c r="L370" s="7" t="s">
        <v>1948</v>
      </c>
      <c r="M370" s="7" t="s">
        <v>1948</v>
      </c>
      <c r="N370" s="113" t="s">
        <v>1697</v>
      </c>
      <c r="O370" s="113" t="s">
        <v>1705</v>
      </c>
      <c r="P370" s="113" t="s">
        <v>331</v>
      </c>
      <c r="Q370" s="113" t="s">
        <v>331</v>
      </c>
      <c r="R370" s="113" t="s">
        <v>11</v>
      </c>
      <c r="S370" s="113" t="s">
        <v>331</v>
      </c>
      <c r="T370" s="36"/>
      <c r="U370" s="8" t="s">
        <v>2059</v>
      </c>
    </row>
    <row r="371" spans="1:21" ht="92.25" customHeight="1" x14ac:dyDescent="0.25">
      <c r="A371" s="247"/>
      <c r="B371" s="274" t="s">
        <v>1429</v>
      </c>
      <c r="C371" s="182" t="s">
        <v>633</v>
      </c>
      <c r="D371" s="6" t="s">
        <v>1693</v>
      </c>
      <c r="E371" s="121" t="s">
        <v>311</v>
      </c>
      <c r="F371" s="121" t="s">
        <v>735</v>
      </c>
      <c r="G371" s="121" t="s">
        <v>1694</v>
      </c>
      <c r="H371" s="121" t="s">
        <v>11</v>
      </c>
      <c r="I371" s="121" t="s">
        <v>11</v>
      </c>
      <c r="J371" s="121" t="s">
        <v>1695</v>
      </c>
      <c r="K371" s="121" t="s">
        <v>1696</v>
      </c>
      <c r="L371" s="7" t="s">
        <v>1948</v>
      </c>
      <c r="M371" s="7" t="s">
        <v>1948</v>
      </c>
      <c r="N371" s="121" t="s">
        <v>1697</v>
      </c>
      <c r="O371" s="121" t="s">
        <v>1698</v>
      </c>
      <c r="P371" s="121" t="s">
        <v>331</v>
      </c>
      <c r="Q371" s="121" t="s">
        <v>331</v>
      </c>
      <c r="R371" s="121" t="s">
        <v>11</v>
      </c>
      <c r="S371" s="121" t="s">
        <v>331</v>
      </c>
      <c r="T371" s="36"/>
      <c r="U371" s="8" t="s">
        <v>2058</v>
      </c>
    </row>
    <row r="372" spans="1:21" ht="114" x14ac:dyDescent="0.25">
      <c r="A372" s="247"/>
      <c r="B372" s="274"/>
      <c r="C372" s="182" t="s">
        <v>398</v>
      </c>
      <c r="D372" s="6" t="s">
        <v>1693</v>
      </c>
      <c r="E372" s="121" t="s">
        <v>311</v>
      </c>
      <c r="F372" s="121" t="s">
        <v>735</v>
      </c>
      <c r="G372" s="121" t="s">
        <v>1694</v>
      </c>
      <c r="H372" s="121" t="s">
        <v>11</v>
      </c>
      <c r="I372" s="121" t="s">
        <v>11</v>
      </c>
      <c r="J372" s="121" t="s">
        <v>1695</v>
      </c>
      <c r="K372" s="121" t="s">
        <v>1696</v>
      </c>
      <c r="L372" s="7" t="s">
        <v>1948</v>
      </c>
      <c r="M372" s="7" t="s">
        <v>1948</v>
      </c>
      <c r="N372" s="121" t="s">
        <v>1697</v>
      </c>
      <c r="O372" s="121" t="s">
        <v>1698</v>
      </c>
      <c r="P372" s="121" t="s">
        <v>331</v>
      </c>
      <c r="Q372" s="121" t="s">
        <v>331</v>
      </c>
      <c r="R372" s="121" t="s">
        <v>11</v>
      </c>
      <c r="S372" s="121" t="s">
        <v>331</v>
      </c>
      <c r="T372" s="36"/>
      <c r="U372" s="8" t="s">
        <v>2059</v>
      </c>
    </row>
    <row r="373" spans="1:21" ht="114" x14ac:dyDescent="0.25">
      <c r="A373" s="247"/>
      <c r="B373" s="274"/>
      <c r="C373" s="182" t="s">
        <v>634</v>
      </c>
      <c r="D373" s="6" t="s">
        <v>1693</v>
      </c>
      <c r="E373" s="121" t="s">
        <v>311</v>
      </c>
      <c r="F373" s="121" t="s">
        <v>735</v>
      </c>
      <c r="G373" s="121" t="s">
        <v>1694</v>
      </c>
      <c r="H373" s="121" t="s">
        <v>11</v>
      </c>
      <c r="I373" s="121" t="s">
        <v>11</v>
      </c>
      <c r="J373" s="121" t="s">
        <v>1695</v>
      </c>
      <c r="K373" s="121" t="s">
        <v>1696</v>
      </c>
      <c r="L373" s="7" t="s">
        <v>1948</v>
      </c>
      <c r="M373" s="7" t="s">
        <v>1948</v>
      </c>
      <c r="N373" s="121" t="s">
        <v>1697</v>
      </c>
      <c r="O373" s="121" t="s">
        <v>1698</v>
      </c>
      <c r="P373" s="121" t="s">
        <v>331</v>
      </c>
      <c r="Q373" s="121" t="s">
        <v>331</v>
      </c>
      <c r="R373" s="121" t="s">
        <v>11</v>
      </c>
      <c r="S373" s="121" t="s">
        <v>331</v>
      </c>
      <c r="T373" s="36"/>
      <c r="U373" s="8" t="s">
        <v>2059</v>
      </c>
    </row>
    <row r="374" spans="1:21" ht="92.25" customHeight="1" x14ac:dyDescent="0.25">
      <c r="A374" s="247"/>
      <c r="B374" s="274"/>
      <c r="C374" s="182" t="s">
        <v>635</v>
      </c>
      <c r="D374" s="6" t="s">
        <v>1699</v>
      </c>
      <c r="E374" s="121" t="s">
        <v>311</v>
      </c>
      <c r="F374" s="121" t="s">
        <v>735</v>
      </c>
      <c r="G374" s="121" t="s">
        <v>1694</v>
      </c>
      <c r="H374" s="121" t="s">
        <v>11</v>
      </c>
      <c r="I374" s="121" t="s">
        <v>11</v>
      </c>
      <c r="J374" s="121" t="s">
        <v>1695</v>
      </c>
      <c r="K374" s="121" t="s">
        <v>1700</v>
      </c>
      <c r="L374" s="7" t="s">
        <v>1948</v>
      </c>
      <c r="M374" s="7" t="s">
        <v>1948</v>
      </c>
      <c r="N374" s="121" t="s">
        <v>1697</v>
      </c>
      <c r="O374" s="121" t="s">
        <v>1701</v>
      </c>
      <c r="P374" s="121" t="s">
        <v>1702</v>
      </c>
      <c r="Q374" s="121" t="s">
        <v>331</v>
      </c>
      <c r="R374" s="121" t="s">
        <v>11</v>
      </c>
      <c r="S374" s="121" t="s">
        <v>1719</v>
      </c>
      <c r="T374" s="36"/>
      <c r="U374" s="8" t="s">
        <v>2059</v>
      </c>
    </row>
    <row r="375" spans="1:21" ht="114" x14ac:dyDescent="0.25">
      <c r="A375" s="247"/>
      <c r="B375" s="274"/>
      <c r="C375" s="182" t="s">
        <v>636</v>
      </c>
      <c r="D375" s="6" t="s">
        <v>689</v>
      </c>
      <c r="E375" s="121" t="s">
        <v>311</v>
      </c>
      <c r="F375" s="121" t="s">
        <v>735</v>
      </c>
      <c r="G375" s="121" t="s">
        <v>1694</v>
      </c>
      <c r="H375" s="121" t="s">
        <v>11</v>
      </c>
      <c r="I375" s="121" t="s">
        <v>11</v>
      </c>
      <c r="J375" s="121" t="s">
        <v>1695</v>
      </c>
      <c r="K375" s="121" t="s">
        <v>1704</v>
      </c>
      <c r="L375" s="7" t="s">
        <v>1948</v>
      </c>
      <c r="M375" s="7" t="s">
        <v>1948</v>
      </c>
      <c r="N375" s="121" t="s">
        <v>1697</v>
      </c>
      <c r="O375" s="121" t="s">
        <v>1705</v>
      </c>
      <c r="P375" s="121" t="s">
        <v>331</v>
      </c>
      <c r="Q375" s="121" t="s">
        <v>331</v>
      </c>
      <c r="R375" s="121" t="s">
        <v>11</v>
      </c>
      <c r="S375" s="121" t="s">
        <v>331</v>
      </c>
      <c r="T375" s="36"/>
      <c r="U375" s="8" t="s">
        <v>2059</v>
      </c>
    </row>
    <row r="376" spans="1:21" ht="114" x14ac:dyDescent="0.25">
      <c r="A376" s="247"/>
      <c r="B376" s="274"/>
      <c r="C376" s="182" t="s">
        <v>639</v>
      </c>
      <c r="D376" s="6" t="s">
        <v>690</v>
      </c>
      <c r="E376" s="121" t="s">
        <v>311</v>
      </c>
      <c r="F376" s="121" t="s">
        <v>735</v>
      </c>
      <c r="G376" s="121" t="s">
        <v>1694</v>
      </c>
      <c r="H376" s="121" t="s">
        <v>11</v>
      </c>
      <c r="I376" s="121" t="s">
        <v>11</v>
      </c>
      <c r="J376" s="121" t="s">
        <v>1695</v>
      </c>
      <c r="K376" s="121" t="s">
        <v>1704</v>
      </c>
      <c r="L376" s="7" t="s">
        <v>1948</v>
      </c>
      <c r="M376" s="7" t="s">
        <v>1948</v>
      </c>
      <c r="N376" s="121" t="s">
        <v>1697</v>
      </c>
      <c r="O376" s="121" t="s">
        <v>1705</v>
      </c>
      <c r="P376" s="121" t="s">
        <v>331</v>
      </c>
      <c r="Q376" s="121" t="s">
        <v>331</v>
      </c>
      <c r="R376" s="121" t="s">
        <v>11</v>
      </c>
      <c r="S376" s="121" t="s">
        <v>331</v>
      </c>
      <c r="T376" s="36"/>
      <c r="U376" s="8" t="s">
        <v>2059</v>
      </c>
    </row>
    <row r="377" spans="1:21" ht="114" x14ac:dyDescent="0.25">
      <c r="A377" s="247"/>
      <c r="B377" s="274"/>
      <c r="C377" s="182" t="s">
        <v>709</v>
      </c>
      <c r="D377" s="6" t="s">
        <v>691</v>
      </c>
      <c r="E377" s="121" t="s">
        <v>311</v>
      </c>
      <c r="F377" s="121" t="s">
        <v>735</v>
      </c>
      <c r="G377" s="121" t="s">
        <v>1694</v>
      </c>
      <c r="H377" s="121" t="s">
        <v>11</v>
      </c>
      <c r="I377" s="121" t="s">
        <v>11</v>
      </c>
      <c r="J377" s="121" t="s">
        <v>1695</v>
      </c>
      <c r="K377" s="121" t="s">
        <v>1706</v>
      </c>
      <c r="L377" s="7" t="s">
        <v>1948</v>
      </c>
      <c r="M377" s="7" t="s">
        <v>1948</v>
      </c>
      <c r="N377" s="121" t="s">
        <v>1697</v>
      </c>
      <c r="O377" s="121" t="s">
        <v>1705</v>
      </c>
      <c r="P377" s="121" t="s">
        <v>331</v>
      </c>
      <c r="Q377" s="121" t="s">
        <v>331</v>
      </c>
      <c r="R377" s="121" t="s">
        <v>11</v>
      </c>
      <c r="S377" s="121" t="s">
        <v>331</v>
      </c>
      <c r="T377" s="36"/>
      <c r="U377" s="8" t="s">
        <v>2059</v>
      </c>
    </row>
    <row r="378" spans="1:21" ht="156" customHeight="1" x14ac:dyDescent="0.25">
      <c r="A378" s="247"/>
      <c r="B378" s="274"/>
      <c r="C378" s="182" t="s">
        <v>638</v>
      </c>
      <c r="D378" s="6" t="s">
        <v>692</v>
      </c>
      <c r="E378" s="121" t="s">
        <v>311</v>
      </c>
      <c r="F378" s="121" t="s">
        <v>735</v>
      </c>
      <c r="G378" s="121" t="s">
        <v>1694</v>
      </c>
      <c r="H378" s="121" t="s">
        <v>11</v>
      </c>
      <c r="I378" s="121" t="s">
        <v>11</v>
      </c>
      <c r="J378" s="121" t="s">
        <v>1695</v>
      </c>
      <c r="K378" s="121" t="s">
        <v>1707</v>
      </c>
      <c r="L378" s="7" t="s">
        <v>1948</v>
      </c>
      <c r="M378" s="7" t="s">
        <v>1948</v>
      </c>
      <c r="N378" s="121" t="s">
        <v>1697</v>
      </c>
      <c r="O378" s="121" t="s">
        <v>1705</v>
      </c>
      <c r="P378" s="121" t="s">
        <v>331</v>
      </c>
      <c r="Q378" s="121" t="s">
        <v>331</v>
      </c>
      <c r="R378" s="121" t="s">
        <v>11</v>
      </c>
      <c r="S378" s="121" t="s">
        <v>331</v>
      </c>
      <c r="T378" s="36"/>
      <c r="U378" s="8" t="s">
        <v>2059</v>
      </c>
    </row>
    <row r="379" spans="1:21" ht="114" x14ac:dyDescent="0.25">
      <c r="A379" s="247"/>
      <c r="B379" s="274"/>
      <c r="C379" s="182" t="s">
        <v>640</v>
      </c>
      <c r="D379" s="72" t="s">
        <v>693</v>
      </c>
      <c r="E379" s="121" t="s">
        <v>311</v>
      </c>
      <c r="F379" s="121" t="s">
        <v>735</v>
      </c>
      <c r="G379" s="121" t="s">
        <v>1694</v>
      </c>
      <c r="H379" s="121" t="s">
        <v>11</v>
      </c>
      <c r="I379" s="121" t="s">
        <v>11</v>
      </c>
      <c r="J379" s="121" t="s">
        <v>1695</v>
      </c>
      <c r="K379" s="121" t="s">
        <v>1707</v>
      </c>
      <c r="L379" s="7" t="s">
        <v>1948</v>
      </c>
      <c r="M379" s="7" t="s">
        <v>1948</v>
      </c>
      <c r="N379" s="121" t="s">
        <v>1697</v>
      </c>
      <c r="O379" s="121" t="s">
        <v>1705</v>
      </c>
      <c r="P379" s="121" t="s">
        <v>331</v>
      </c>
      <c r="Q379" s="121" t="s">
        <v>331</v>
      </c>
      <c r="R379" s="121" t="s">
        <v>11</v>
      </c>
      <c r="S379" s="121" t="s">
        <v>331</v>
      </c>
      <c r="T379" s="36"/>
      <c r="U379" s="8" t="s">
        <v>2059</v>
      </c>
    </row>
    <row r="380" spans="1:21" ht="125.25" customHeight="1" x14ac:dyDescent="0.25">
      <c r="A380" s="247"/>
      <c r="B380" s="274"/>
      <c r="C380" s="182" t="s">
        <v>641</v>
      </c>
      <c r="D380" s="6" t="s">
        <v>694</v>
      </c>
      <c r="E380" s="121" t="s">
        <v>311</v>
      </c>
      <c r="F380" s="121" t="s">
        <v>735</v>
      </c>
      <c r="G380" s="121" t="s">
        <v>1694</v>
      </c>
      <c r="H380" s="121" t="s">
        <v>11</v>
      </c>
      <c r="I380" s="121" t="s">
        <v>11</v>
      </c>
      <c r="J380" s="121" t="s">
        <v>1695</v>
      </c>
      <c r="K380" s="121" t="s">
        <v>1708</v>
      </c>
      <c r="L380" s="7" t="s">
        <v>1948</v>
      </c>
      <c r="M380" s="7" t="s">
        <v>1948</v>
      </c>
      <c r="N380" s="121" t="s">
        <v>1697</v>
      </c>
      <c r="O380" s="121" t="s">
        <v>1705</v>
      </c>
      <c r="P380" s="121" t="s">
        <v>331</v>
      </c>
      <c r="Q380" s="121" t="s">
        <v>331</v>
      </c>
      <c r="R380" s="121" t="s">
        <v>11</v>
      </c>
      <c r="S380" s="121" t="s">
        <v>331</v>
      </c>
      <c r="T380" s="36"/>
      <c r="U380" s="8" t="s">
        <v>2059</v>
      </c>
    </row>
    <row r="381" spans="1:21" ht="114" x14ac:dyDescent="0.25">
      <c r="A381" s="247"/>
      <c r="B381" s="274"/>
      <c r="C381" s="182" t="s">
        <v>642</v>
      </c>
      <c r="D381" s="6" t="s">
        <v>695</v>
      </c>
      <c r="E381" s="121" t="s">
        <v>311</v>
      </c>
      <c r="F381" s="121" t="s">
        <v>735</v>
      </c>
      <c r="G381" s="121" t="s">
        <v>1694</v>
      </c>
      <c r="H381" s="121" t="s">
        <v>11</v>
      </c>
      <c r="I381" s="121" t="s">
        <v>11</v>
      </c>
      <c r="J381" s="121" t="s">
        <v>1695</v>
      </c>
      <c r="K381" s="121" t="s">
        <v>1697</v>
      </c>
      <c r="L381" s="7" t="s">
        <v>1948</v>
      </c>
      <c r="M381" s="7" t="s">
        <v>1948</v>
      </c>
      <c r="N381" s="121" t="s">
        <v>1697</v>
      </c>
      <c r="O381" s="121" t="s">
        <v>1705</v>
      </c>
      <c r="P381" s="121" t="s">
        <v>331</v>
      </c>
      <c r="Q381" s="121" t="s">
        <v>331</v>
      </c>
      <c r="R381" s="121" t="s">
        <v>11</v>
      </c>
      <c r="S381" s="121" t="s">
        <v>331</v>
      </c>
      <c r="T381" s="36"/>
      <c r="U381" s="8" t="s">
        <v>2059</v>
      </c>
    </row>
    <row r="382" spans="1:21" ht="99.75" x14ac:dyDescent="0.25">
      <c r="A382" s="247"/>
      <c r="B382" s="274"/>
      <c r="C382" s="182" t="s">
        <v>710</v>
      </c>
      <c r="D382" s="6" t="s">
        <v>696</v>
      </c>
      <c r="E382" s="121" t="s">
        <v>311</v>
      </c>
      <c r="F382" s="121" t="s">
        <v>312</v>
      </c>
      <c r="G382" s="121" t="s">
        <v>315</v>
      </c>
      <c r="H382" s="121" t="s">
        <v>11</v>
      </c>
      <c r="I382" s="121" t="s">
        <v>331</v>
      </c>
      <c r="J382" s="121" t="s">
        <v>1697</v>
      </c>
      <c r="K382" s="121" t="s">
        <v>1697</v>
      </c>
      <c r="L382" s="7" t="s">
        <v>1948</v>
      </c>
      <c r="M382" s="7" t="s">
        <v>1948</v>
      </c>
      <c r="N382" s="121" t="s">
        <v>1697</v>
      </c>
      <c r="O382" s="121" t="s">
        <v>1705</v>
      </c>
      <c r="P382" s="121" t="s">
        <v>331</v>
      </c>
      <c r="Q382" s="121" t="s">
        <v>331</v>
      </c>
      <c r="R382" s="121" t="s">
        <v>331</v>
      </c>
      <c r="S382" s="121" t="s">
        <v>331</v>
      </c>
      <c r="T382" s="36"/>
      <c r="U382" s="8" t="s">
        <v>2059</v>
      </c>
    </row>
    <row r="383" spans="1:21" ht="114" x14ac:dyDescent="0.25">
      <c r="A383" s="247"/>
      <c r="B383" s="274"/>
      <c r="C383" s="182" t="s">
        <v>643</v>
      </c>
      <c r="D383" s="6" t="s">
        <v>697</v>
      </c>
      <c r="E383" s="121" t="s">
        <v>311</v>
      </c>
      <c r="F383" s="121" t="s">
        <v>312</v>
      </c>
      <c r="G383" s="121" t="s">
        <v>315</v>
      </c>
      <c r="H383" s="121" t="s">
        <v>11</v>
      </c>
      <c r="I383" s="121" t="s">
        <v>331</v>
      </c>
      <c r="J383" s="121" t="s">
        <v>1695</v>
      </c>
      <c r="K383" s="121" t="s">
        <v>1697</v>
      </c>
      <c r="L383" s="7" t="s">
        <v>1948</v>
      </c>
      <c r="M383" s="7" t="s">
        <v>1948</v>
      </c>
      <c r="N383" s="121" t="s">
        <v>1697</v>
      </c>
      <c r="O383" s="121" t="s">
        <v>1705</v>
      </c>
      <c r="P383" s="121" t="s">
        <v>331</v>
      </c>
      <c r="Q383" s="121" t="s">
        <v>331</v>
      </c>
      <c r="R383" s="121" t="s">
        <v>331</v>
      </c>
      <c r="S383" s="121" t="s">
        <v>331</v>
      </c>
      <c r="T383" s="36"/>
      <c r="U383" s="8" t="s">
        <v>2058</v>
      </c>
    </row>
    <row r="384" spans="1:21" ht="114" x14ac:dyDescent="0.25">
      <c r="A384" s="247"/>
      <c r="B384" s="274"/>
      <c r="C384" s="182" t="s">
        <v>644</v>
      </c>
      <c r="D384" s="6" t="s">
        <v>698</v>
      </c>
      <c r="E384" s="121" t="s">
        <v>311</v>
      </c>
      <c r="F384" s="121" t="s">
        <v>735</v>
      </c>
      <c r="G384" s="121" t="s">
        <v>1694</v>
      </c>
      <c r="H384" s="121" t="s">
        <v>11</v>
      </c>
      <c r="I384" s="121" t="s">
        <v>11</v>
      </c>
      <c r="J384" s="121" t="s">
        <v>1695</v>
      </c>
      <c r="K384" s="121" t="s">
        <v>1706</v>
      </c>
      <c r="L384" s="7" t="s">
        <v>1948</v>
      </c>
      <c r="M384" s="7" t="s">
        <v>1948</v>
      </c>
      <c r="N384" s="121" t="s">
        <v>1697</v>
      </c>
      <c r="O384" s="121" t="s">
        <v>1705</v>
      </c>
      <c r="P384" s="121" t="s">
        <v>331</v>
      </c>
      <c r="Q384" s="121" t="s">
        <v>331</v>
      </c>
      <c r="R384" s="121" t="s">
        <v>11</v>
      </c>
      <c r="S384" s="121" t="s">
        <v>331</v>
      </c>
      <c r="T384" s="36"/>
      <c r="U384" s="8" t="s">
        <v>2059</v>
      </c>
    </row>
    <row r="385" spans="1:21" ht="114" x14ac:dyDescent="0.25">
      <c r="A385" s="247"/>
      <c r="B385" s="274"/>
      <c r="C385" s="182" t="s">
        <v>711</v>
      </c>
      <c r="D385" s="6" t="s">
        <v>1709</v>
      </c>
      <c r="E385" s="121" t="s">
        <v>311</v>
      </c>
      <c r="F385" s="121" t="s">
        <v>735</v>
      </c>
      <c r="G385" s="121" t="s">
        <v>1710</v>
      </c>
      <c r="H385" s="121" t="s">
        <v>11</v>
      </c>
      <c r="I385" s="121" t="s">
        <v>11</v>
      </c>
      <c r="J385" s="121" t="s">
        <v>1695</v>
      </c>
      <c r="K385" s="121" t="s">
        <v>1711</v>
      </c>
      <c r="L385" s="7" t="s">
        <v>1948</v>
      </c>
      <c r="M385" s="7" t="s">
        <v>1948</v>
      </c>
      <c r="N385" s="121" t="s">
        <v>1697</v>
      </c>
      <c r="O385" s="121" t="s">
        <v>1705</v>
      </c>
      <c r="P385" s="121" t="s">
        <v>331</v>
      </c>
      <c r="Q385" s="121" t="s">
        <v>331</v>
      </c>
      <c r="R385" s="121" t="s">
        <v>11</v>
      </c>
      <c r="S385" s="121" t="s">
        <v>331</v>
      </c>
      <c r="T385" s="36"/>
      <c r="U385" s="8" t="s">
        <v>2059</v>
      </c>
    </row>
    <row r="386" spans="1:21" ht="114" x14ac:dyDescent="0.25">
      <c r="A386" s="247"/>
      <c r="B386" s="274"/>
      <c r="C386" s="182" t="s">
        <v>646</v>
      </c>
      <c r="D386" s="6" t="s">
        <v>699</v>
      </c>
      <c r="E386" s="121" t="s">
        <v>311</v>
      </c>
      <c r="F386" s="121" t="s">
        <v>735</v>
      </c>
      <c r="G386" s="121" t="s">
        <v>1694</v>
      </c>
      <c r="H386" s="121" t="s">
        <v>11</v>
      </c>
      <c r="I386" s="121" t="s">
        <v>11</v>
      </c>
      <c r="J386" s="121" t="s">
        <v>1695</v>
      </c>
      <c r="K386" s="121" t="s">
        <v>1708</v>
      </c>
      <c r="L386" s="7" t="s">
        <v>1948</v>
      </c>
      <c r="M386" s="121" t="s">
        <v>331</v>
      </c>
      <c r="N386" s="121" t="s">
        <v>1697</v>
      </c>
      <c r="O386" s="121" t="s">
        <v>1705</v>
      </c>
      <c r="P386" s="121" t="s">
        <v>331</v>
      </c>
      <c r="Q386" s="121" t="s">
        <v>331</v>
      </c>
      <c r="R386" s="121" t="s">
        <v>11</v>
      </c>
      <c r="S386" s="121" t="s">
        <v>331</v>
      </c>
      <c r="T386" s="36"/>
      <c r="U386" s="8" t="s">
        <v>2059</v>
      </c>
    </row>
    <row r="387" spans="1:21" ht="114" x14ac:dyDescent="0.25">
      <c r="A387" s="247"/>
      <c r="B387" s="274"/>
      <c r="C387" s="182" t="s">
        <v>647</v>
      </c>
      <c r="D387" s="6" t="s">
        <v>700</v>
      </c>
      <c r="E387" s="121" t="s">
        <v>311</v>
      </c>
      <c r="F387" s="121" t="s">
        <v>735</v>
      </c>
      <c r="G387" s="121" t="s">
        <v>1694</v>
      </c>
      <c r="H387" s="121" t="s">
        <v>11</v>
      </c>
      <c r="I387" s="121" t="s">
        <v>331</v>
      </c>
      <c r="J387" s="121" t="s">
        <v>1695</v>
      </c>
      <c r="K387" s="121" t="s">
        <v>1712</v>
      </c>
      <c r="L387" s="7" t="s">
        <v>1948</v>
      </c>
      <c r="M387" s="7" t="s">
        <v>1948</v>
      </c>
      <c r="N387" s="121" t="s">
        <v>1697</v>
      </c>
      <c r="O387" s="121" t="s">
        <v>1705</v>
      </c>
      <c r="P387" s="121" t="s">
        <v>331</v>
      </c>
      <c r="Q387" s="121" t="s">
        <v>331</v>
      </c>
      <c r="R387" s="121" t="s">
        <v>11</v>
      </c>
      <c r="S387" s="121" t="s">
        <v>331</v>
      </c>
      <c r="T387" s="36"/>
      <c r="U387" s="8" t="s">
        <v>2058</v>
      </c>
    </row>
    <row r="388" spans="1:21" ht="97.5" customHeight="1" x14ac:dyDescent="0.25">
      <c r="A388" s="247"/>
      <c r="B388" s="274"/>
      <c r="C388" s="182" t="s">
        <v>712</v>
      </c>
      <c r="D388" s="6" t="s">
        <v>1713</v>
      </c>
      <c r="E388" s="121" t="s">
        <v>311</v>
      </c>
      <c r="F388" s="121" t="s">
        <v>312</v>
      </c>
      <c r="G388" s="121" t="s">
        <v>315</v>
      </c>
      <c r="H388" s="121" t="s">
        <v>11</v>
      </c>
      <c r="I388" s="121" t="s">
        <v>331</v>
      </c>
      <c r="J388" s="121" t="s">
        <v>1697</v>
      </c>
      <c r="K388" s="121" t="s">
        <v>1714</v>
      </c>
      <c r="L388" s="7" t="s">
        <v>1948</v>
      </c>
      <c r="M388" s="7" t="s">
        <v>1948</v>
      </c>
      <c r="N388" s="121" t="s">
        <v>1697</v>
      </c>
      <c r="O388" s="121" t="s">
        <v>1705</v>
      </c>
      <c r="P388" s="121" t="s">
        <v>331</v>
      </c>
      <c r="Q388" s="121" t="s">
        <v>331</v>
      </c>
      <c r="R388" s="121" t="s">
        <v>11</v>
      </c>
      <c r="S388" s="121" t="s">
        <v>331</v>
      </c>
      <c r="T388" s="36"/>
      <c r="U388" s="8" t="s">
        <v>2059</v>
      </c>
    </row>
    <row r="389" spans="1:21" ht="57" customHeight="1" x14ac:dyDescent="0.25">
      <c r="A389" s="247"/>
      <c r="B389" s="274"/>
      <c r="C389" s="182" t="s">
        <v>713</v>
      </c>
      <c r="D389" s="6" t="s">
        <v>702</v>
      </c>
      <c r="E389" s="121" t="s">
        <v>311</v>
      </c>
      <c r="F389" s="121" t="s">
        <v>735</v>
      </c>
      <c r="G389" s="121" t="s">
        <v>1694</v>
      </c>
      <c r="H389" s="121" t="s">
        <v>11</v>
      </c>
      <c r="I389" s="121" t="s">
        <v>11</v>
      </c>
      <c r="J389" s="121" t="s">
        <v>1695</v>
      </c>
      <c r="K389" s="121" t="s">
        <v>386</v>
      </c>
      <c r="L389" s="7" t="s">
        <v>1948</v>
      </c>
      <c r="M389" s="7" t="s">
        <v>1948</v>
      </c>
      <c r="N389" s="121" t="s">
        <v>1712</v>
      </c>
      <c r="O389" s="121" t="s">
        <v>1705</v>
      </c>
      <c r="P389" s="121" t="s">
        <v>331</v>
      </c>
      <c r="Q389" s="121" t="s">
        <v>331</v>
      </c>
      <c r="R389" s="121" t="s">
        <v>11</v>
      </c>
      <c r="S389" s="121" t="s">
        <v>331</v>
      </c>
      <c r="T389" s="36"/>
      <c r="U389" s="8" t="s">
        <v>2059</v>
      </c>
    </row>
    <row r="390" spans="1:21" ht="47.25" customHeight="1" x14ac:dyDescent="0.25">
      <c r="A390" s="247"/>
      <c r="B390" s="274"/>
      <c r="C390" s="182" t="s">
        <v>650</v>
      </c>
      <c r="D390" s="6" t="s">
        <v>703</v>
      </c>
      <c r="E390" s="121" t="s">
        <v>311</v>
      </c>
      <c r="F390" s="121" t="s">
        <v>312</v>
      </c>
      <c r="G390" s="121" t="s">
        <v>315</v>
      </c>
      <c r="H390" s="121" t="s">
        <v>11</v>
      </c>
      <c r="I390" s="121" t="s">
        <v>331</v>
      </c>
      <c r="J390" s="121" t="s">
        <v>1715</v>
      </c>
      <c r="K390" s="121" t="s">
        <v>1716</v>
      </c>
      <c r="L390" s="7" t="s">
        <v>1948</v>
      </c>
      <c r="M390" s="7" t="s">
        <v>1948</v>
      </c>
      <c r="N390" s="121" t="s">
        <v>1697</v>
      </c>
      <c r="O390" s="121" t="s">
        <v>1705</v>
      </c>
      <c r="P390" s="121" t="s">
        <v>331</v>
      </c>
      <c r="Q390" s="121" t="s">
        <v>331</v>
      </c>
      <c r="R390" s="121" t="s">
        <v>11</v>
      </c>
      <c r="S390" s="121" t="s">
        <v>331</v>
      </c>
      <c r="T390" s="36"/>
      <c r="U390" s="8" t="s">
        <v>2059</v>
      </c>
    </row>
    <row r="391" spans="1:21" ht="48" customHeight="1" x14ac:dyDescent="0.25">
      <c r="A391" s="247"/>
      <c r="B391" s="274"/>
      <c r="C391" s="182" t="s">
        <v>410</v>
      </c>
      <c r="D391" s="6" t="s">
        <v>704</v>
      </c>
      <c r="E391" s="121" t="s">
        <v>311</v>
      </c>
      <c r="F391" s="121" t="s">
        <v>735</v>
      </c>
      <c r="G391" s="121" t="s">
        <v>1694</v>
      </c>
      <c r="H391" s="121" t="s">
        <v>11</v>
      </c>
      <c r="I391" s="121" t="s">
        <v>11</v>
      </c>
      <c r="J391" s="121" t="s">
        <v>1695</v>
      </c>
      <c r="K391" s="121" t="s">
        <v>1717</v>
      </c>
      <c r="L391" s="7" t="s">
        <v>1948</v>
      </c>
      <c r="M391" s="7" t="s">
        <v>1948</v>
      </c>
      <c r="N391" s="121" t="s">
        <v>1697</v>
      </c>
      <c r="O391" s="121" t="s">
        <v>1705</v>
      </c>
      <c r="P391" s="121" t="s">
        <v>331</v>
      </c>
      <c r="Q391" s="121" t="s">
        <v>331</v>
      </c>
      <c r="R391" s="121" t="s">
        <v>11</v>
      </c>
      <c r="S391" s="121" t="s">
        <v>331</v>
      </c>
      <c r="T391" s="36"/>
      <c r="U391" s="8" t="s">
        <v>2059</v>
      </c>
    </row>
    <row r="392" spans="1:21" ht="50.25" customHeight="1" x14ac:dyDescent="0.25">
      <c r="A392" s="247"/>
      <c r="B392" s="274"/>
      <c r="C392" s="182" t="s">
        <v>714</v>
      </c>
      <c r="D392" s="6" t="s">
        <v>705</v>
      </c>
      <c r="E392" s="121" t="s">
        <v>311</v>
      </c>
      <c r="F392" s="121" t="s">
        <v>735</v>
      </c>
      <c r="G392" s="121" t="s">
        <v>1694</v>
      </c>
      <c r="H392" s="121" t="s">
        <v>11</v>
      </c>
      <c r="I392" s="121" t="s">
        <v>11</v>
      </c>
      <c r="J392" s="121" t="s">
        <v>1695</v>
      </c>
      <c r="K392" s="121" t="s">
        <v>1717</v>
      </c>
      <c r="L392" s="7" t="s">
        <v>1948</v>
      </c>
      <c r="M392" s="7" t="s">
        <v>1948</v>
      </c>
      <c r="N392" s="121" t="s">
        <v>1697</v>
      </c>
      <c r="O392" s="121" t="s">
        <v>1705</v>
      </c>
      <c r="P392" s="121" t="s">
        <v>331</v>
      </c>
      <c r="Q392" s="121" t="s">
        <v>331</v>
      </c>
      <c r="R392" s="121" t="s">
        <v>11</v>
      </c>
      <c r="S392" s="121" t="s">
        <v>331</v>
      </c>
      <c r="T392" s="36"/>
      <c r="U392" s="8" t="s">
        <v>2059</v>
      </c>
    </row>
    <row r="393" spans="1:21" ht="28.5" customHeight="1" x14ac:dyDescent="0.25">
      <c r="A393" s="247"/>
      <c r="B393" s="274"/>
      <c r="C393" s="182" t="s">
        <v>652</v>
      </c>
      <c r="D393" s="6" t="s">
        <v>706</v>
      </c>
      <c r="E393" s="121" t="s">
        <v>311</v>
      </c>
      <c r="F393" s="121" t="s">
        <v>735</v>
      </c>
      <c r="G393" s="121" t="s">
        <v>1694</v>
      </c>
      <c r="H393" s="121" t="s">
        <v>11</v>
      </c>
      <c r="I393" s="121" t="s">
        <v>11</v>
      </c>
      <c r="J393" s="121" t="s">
        <v>1695</v>
      </c>
      <c r="K393" s="121" t="s">
        <v>1717</v>
      </c>
      <c r="L393" s="7" t="s">
        <v>1948</v>
      </c>
      <c r="M393" s="7" t="s">
        <v>1948</v>
      </c>
      <c r="N393" s="121" t="s">
        <v>1697</v>
      </c>
      <c r="O393" s="121" t="s">
        <v>1705</v>
      </c>
      <c r="P393" s="121" t="s">
        <v>331</v>
      </c>
      <c r="Q393" s="121" t="s">
        <v>331</v>
      </c>
      <c r="R393" s="121" t="s">
        <v>11</v>
      </c>
      <c r="S393" s="121" t="s">
        <v>331</v>
      </c>
      <c r="T393" s="36"/>
      <c r="U393" s="8" t="s">
        <v>2059</v>
      </c>
    </row>
    <row r="394" spans="1:21" ht="45.75" customHeight="1" x14ac:dyDescent="0.25">
      <c r="A394" s="247"/>
      <c r="B394" s="274"/>
      <c r="C394" s="182" t="s">
        <v>653</v>
      </c>
      <c r="D394" s="6" t="s">
        <v>707</v>
      </c>
      <c r="E394" s="121" t="s">
        <v>311</v>
      </c>
      <c r="F394" s="121" t="s">
        <v>735</v>
      </c>
      <c r="G394" s="121" t="s">
        <v>1694</v>
      </c>
      <c r="H394" s="121" t="s">
        <v>11</v>
      </c>
      <c r="I394" s="121" t="s">
        <v>11</v>
      </c>
      <c r="J394" s="121" t="s">
        <v>1695</v>
      </c>
      <c r="K394" s="121" t="s">
        <v>1697</v>
      </c>
      <c r="L394" s="7" t="s">
        <v>1948</v>
      </c>
      <c r="M394" s="7" t="s">
        <v>1948</v>
      </c>
      <c r="N394" s="121" t="s">
        <v>1718</v>
      </c>
      <c r="O394" s="121" t="s">
        <v>1705</v>
      </c>
      <c r="P394" s="121" t="s">
        <v>331</v>
      </c>
      <c r="Q394" s="121" t="s">
        <v>331</v>
      </c>
      <c r="R394" s="121" t="s">
        <v>11</v>
      </c>
      <c r="S394" s="121" t="s">
        <v>331</v>
      </c>
      <c r="T394" s="36"/>
      <c r="U394" s="8" t="s">
        <v>2059</v>
      </c>
    </row>
    <row r="395" spans="1:21" ht="99.75" customHeight="1" thickBot="1" x14ac:dyDescent="0.3">
      <c r="A395" s="248"/>
      <c r="B395" s="275"/>
      <c r="C395" s="183" t="s">
        <v>654</v>
      </c>
      <c r="D395" s="52" t="s">
        <v>708</v>
      </c>
      <c r="E395" s="113" t="s">
        <v>311</v>
      </c>
      <c r="F395" s="121" t="s">
        <v>735</v>
      </c>
      <c r="G395" s="113" t="s">
        <v>1694</v>
      </c>
      <c r="H395" s="113" t="s">
        <v>11</v>
      </c>
      <c r="I395" s="113" t="s">
        <v>11</v>
      </c>
      <c r="J395" s="113" t="s">
        <v>1695</v>
      </c>
      <c r="K395" s="113" t="s">
        <v>1717</v>
      </c>
      <c r="L395" s="7" t="s">
        <v>1948</v>
      </c>
      <c r="M395" s="7" t="s">
        <v>1948</v>
      </c>
      <c r="N395" s="113" t="s">
        <v>1697</v>
      </c>
      <c r="O395" s="113" t="s">
        <v>1705</v>
      </c>
      <c r="P395" s="113" t="s">
        <v>331</v>
      </c>
      <c r="Q395" s="113" t="s">
        <v>331</v>
      </c>
      <c r="R395" s="113" t="s">
        <v>11</v>
      </c>
      <c r="S395" s="113" t="s">
        <v>331</v>
      </c>
      <c r="T395" s="36"/>
      <c r="U395" s="8" t="s">
        <v>2059</v>
      </c>
    </row>
    <row r="396" spans="1:21" ht="51" customHeight="1" x14ac:dyDescent="0.25">
      <c r="A396" s="402" t="s">
        <v>112</v>
      </c>
      <c r="B396" s="399" t="s">
        <v>1762</v>
      </c>
      <c r="C396" s="192" t="s">
        <v>409</v>
      </c>
      <c r="D396" s="106" t="s">
        <v>1750</v>
      </c>
      <c r="E396" s="10" t="s">
        <v>311</v>
      </c>
      <c r="F396" s="10" t="s">
        <v>312</v>
      </c>
      <c r="G396" s="106" t="s">
        <v>315</v>
      </c>
      <c r="H396" s="106" t="s">
        <v>11</v>
      </c>
      <c r="I396" s="106" t="s">
        <v>11</v>
      </c>
      <c r="J396" s="106" t="str">
        <f>PROPER("PORTAL WEB UNIVERSIDAD DEL QUINDIO")</f>
        <v>Portal Web Universidad Del Quindio</v>
      </c>
      <c r="K396" s="106" t="str">
        <f>PROPER("VICERRECTORIA DE EXTENCIÓN - PROGRAMAS ACADEMICOS")</f>
        <v>Vicerrectoria De Extención - Programas Academicos</v>
      </c>
      <c r="L396" s="106" t="s">
        <v>1751</v>
      </c>
      <c r="M396" s="106" t="s">
        <v>1751</v>
      </c>
      <c r="N396" s="106" t="str">
        <f>PROPER("VICERRECTORIA DE EXTENCIÓN - PROGRAMAS ACADEMICOS")</f>
        <v>Vicerrectoria De Extención - Programas Academicos</v>
      </c>
      <c r="O396" s="106" t="s">
        <v>1752</v>
      </c>
      <c r="P396" s="106" t="s">
        <v>331</v>
      </c>
      <c r="Q396" s="106" t="s">
        <v>331</v>
      </c>
      <c r="R396" s="106" t="s">
        <v>11</v>
      </c>
      <c r="S396" s="106" t="s">
        <v>331</v>
      </c>
      <c r="T396" s="36"/>
      <c r="U396" s="8" t="s">
        <v>2059</v>
      </c>
    </row>
    <row r="397" spans="1:21" ht="49.5" customHeight="1" x14ac:dyDescent="0.25">
      <c r="A397" s="403"/>
      <c r="B397" s="400"/>
      <c r="C397" s="192" t="s">
        <v>658</v>
      </c>
      <c r="D397" s="106" t="s">
        <v>1163</v>
      </c>
      <c r="E397" s="106" t="s">
        <v>311</v>
      </c>
      <c r="F397" s="111" t="s">
        <v>735</v>
      </c>
      <c r="G397" s="106" t="s">
        <v>1165</v>
      </c>
      <c r="H397" s="106" t="s">
        <v>11</v>
      </c>
      <c r="I397" s="106" t="s">
        <v>331</v>
      </c>
      <c r="J397" s="106" t="str">
        <f>PROPER("VICERRECTORIA DE EXTENSIÓN")</f>
        <v>Vicerrectoria De Extensión</v>
      </c>
      <c r="K397" s="106" t="str">
        <f>PROPER("PROGRAMAS ACADEMICOS")</f>
        <v>Programas Academicos</v>
      </c>
      <c r="L397" s="106" t="s">
        <v>1751</v>
      </c>
      <c r="M397" s="106" t="s">
        <v>1751</v>
      </c>
      <c r="N397" s="106" t="str">
        <f>PROPER("VICERRECTORIA DE EXTENCIÓN - PROGRAMAS ACADEMICOS")</f>
        <v>Vicerrectoria De Extención - Programas Academicos</v>
      </c>
      <c r="O397" s="106" t="str">
        <f>PROPER("SISTEMA INTEGRADO DE GESTIÓN AGJ-03.07F01")</f>
        <v>Sistema Integrado De Gestión Agj-03.07F01</v>
      </c>
      <c r="P397" s="106" t="s">
        <v>331</v>
      </c>
      <c r="Q397" s="106" t="s">
        <v>331</v>
      </c>
      <c r="R397" s="106" t="s">
        <v>11</v>
      </c>
      <c r="S397" s="106" t="s">
        <v>331</v>
      </c>
      <c r="T397" s="36"/>
      <c r="U397" s="8" t="s">
        <v>2059</v>
      </c>
    </row>
    <row r="398" spans="1:21" ht="72" customHeight="1" x14ac:dyDescent="0.25">
      <c r="A398" s="403"/>
      <c r="B398" s="400"/>
      <c r="C398" s="192" t="s">
        <v>1063</v>
      </c>
      <c r="D398" s="106" t="s">
        <v>1163</v>
      </c>
      <c r="E398" s="106" t="s">
        <v>311</v>
      </c>
      <c r="F398" s="111" t="s">
        <v>735</v>
      </c>
      <c r="G398" s="106" t="s">
        <v>1165</v>
      </c>
      <c r="H398" s="106" t="s">
        <v>11</v>
      </c>
      <c r="I398" s="106" t="s">
        <v>331</v>
      </c>
      <c r="J398" s="106" t="str">
        <f>PROPER("VICERRECTORIA DE EXTENCIÓN - PROGRAMAS ACADEMICOS")</f>
        <v>Vicerrectoria De Extención - Programas Academicos</v>
      </c>
      <c r="K398" s="106" t="str">
        <f>PROPER("VICERRECTORIA DE EXTENSIÓN")</f>
        <v>Vicerrectoria De Extensión</v>
      </c>
      <c r="L398" s="10" t="s">
        <v>1948</v>
      </c>
      <c r="M398" s="10" t="s">
        <v>1948</v>
      </c>
      <c r="N398" s="106" t="str">
        <f>PROPER("VICERRECTORIA DE EXTENCIÓN - PROGRAMAS ACADEMICOS")</f>
        <v>Vicerrectoria De Extención - Programas Academicos</v>
      </c>
      <c r="O398" s="10" t="s">
        <v>331</v>
      </c>
      <c r="P398" s="106" t="s">
        <v>331</v>
      </c>
      <c r="Q398" s="106" t="s">
        <v>331</v>
      </c>
      <c r="R398" s="106" t="s">
        <v>11</v>
      </c>
      <c r="S398" s="106" t="s">
        <v>331</v>
      </c>
      <c r="T398" s="36"/>
      <c r="U398" s="8" t="s">
        <v>2059</v>
      </c>
    </row>
    <row r="399" spans="1:21" ht="33" customHeight="1" x14ac:dyDescent="0.25">
      <c r="A399" s="403"/>
      <c r="B399" s="400"/>
      <c r="C399" s="192" t="s">
        <v>1166</v>
      </c>
      <c r="D399" s="106" t="s">
        <v>1764</v>
      </c>
      <c r="E399" s="106" t="s">
        <v>311</v>
      </c>
      <c r="F399" s="106" t="str">
        <f>PROPER("IMPLEMENTACIÓN")</f>
        <v>Implementación</v>
      </c>
      <c r="G399" s="106" t="str">
        <f t="shared" ref="G399:S399" si="27">PROPER("IMPLEMENTACIÓN")</f>
        <v>Implementación</v>
      </c>
      <c r="H399" s="106" t="str">
        <f t="shared" si="27"/>
        <v>Implementación</v>
      </c>
      <c r="I399" s="106" t="str">
        <f t="shared" si="27"/>
        <v>Implementación</v>
      </c>
      <c r="J399" s="106" t="str">
        <f t="shared" si="27"/>
        <v>Implementación</v>
      </c>
      <c r="K399" s="106" t="str">
        <f t="shared" si="27"/>
        <v>Implementación</v>
      </c>
      <c r="L399" s="106" t="str">
        <f t="shared" si="27"/>
        <v>Implementación</v>
      </c>
      <c r="M399" s="106" t="str">
        <f t="shared" si="27"/>
        <v>Implementación</v>
      </c>
      <c r="N399" s="106" t="str">
        <f t="shared" si="27"/>
        <v>Implementación</v>
      </c>
      <c r="O399" s="106" t="str">
        <f t="shared" si="27"/>
        <v>Implementación</v>
      </c>
      <c r="P399" s="106" t="str">
        <f t="shared" si="27"/>
        <v>Implementación</v>
      </c>
      <c r="Q399" s="106" t="str">
        <f t="shared" si="27"/>
        <v>Implementación</v>
      </c>
      <c r="R399" s="106" t="str">
        <f t="shared" si="27"/>
        <v>Implementación</v>
      </c>
      <c r="S399" s="106" t="str">
        <f t="shared" si="27"/>
        <v>Implementación</v>
      </c>
      <c r="T399" s="36"/>
      <c r="U399" s="8" t="s">
        <v>2058</v>
      </c>
    </row>
    <row r="400" spans="1:21" ht="28.5" x14ac:dyDescent="0.25">
      <c r="A400" s="403"/>
      <c r="B400" s="400"/>
      <c r="C400" s="192" t="s">
        <v>1754</v>
      </c>
      <c r="D400" s="106" t="s">
        <v>1144</v>
      </c>
      <c r="E400" s="10" t="s">
        <v>311</v>
      </c>
      <c r="F400" s="10" t="s">
        <v>312</v>
      </c>
      <c r="G400" s="106" t="s">
        <v>315</v>
      </c>
      <c r="H400" s="106" t="s">
        <v>11</v>
      </c>
      <c r="I400" s="106" t="s">
        <v>331</v>
      </c>
      <c r="J400" s="106" t="s">
        <v>1143</v>
      </c>
      <c r="K400" s="106" t="s">
        <v>1143</v>
      </c>
      <c r="L400" s="10" t="s">
        <v>334</v>
      </c>
      <c r="M400" s="106" t="s">
        <v>331</v>
      </c>
      <c r="N400" s="106" t="s">
        <v>1143</v>
      </c>
      <c r="O400" s="106"/>
      <c r="P400" s="106" t="s">
        <v>331</v>
      </c>
      <c r="Q400" s="106" t="s">
        <v>331</v>
      </c>
      <c r="R400" s="106" t="s">
        <v>11</v>
      </c>
      <c r="S400" s="106" t="s">
        <v>331</v>
      </c>
      <c r="T400" s="36"/>
      <c r="U400" s="8" t="s">
        <v>2059</v>
      </c>
    </row>
    <row r="401" spans="1:21" ht="71.25" x14ac:dyDescent="0.25">
      <c r="A401" s="403"/>
      <c r="B401" s="400"/>
      <c r="C401" s="181" t="s">
        <v>1894</v>
      </c>
      <c r="D401" s="111" t="s">
        <v>1895</v>
      </c>
      <c r="E401" s="111" t="s">
        <v>1883</v>
      </c>
      <c r="F401" s="10" t="s">
        <v>312</v>
      </c>
      <c r="G401" s="10" t="s">
        <v>315</v>
      </c>
      <c r="H401" s="10" t="s">
        <v>11</v>
      </c>
      <c r="I401" s="10" t="s">
        <v>11</v>
      </c>
      <c r="J401" s="10" t="s">
        <v>1252</v>
      </c>
      <c r="K401" s="111" t="s">
        <v>1896</v>
      </c>
      <c r="L401" s="10" t="s">
        <v>1948</v>
      </c>
      <c r="M401" s="10" t="s">
        <v>1948</v>
      </c>
      <c r="N401" s="111" t="s">
        <v>1897</v>
      </c>
      <c r="O401" s="111" t="s">
        <v>1898</v>
      </c>
      <c r="P401" s="10" t="s">
        <v>331</v>
      </c>
      <c r="Q401" s="10" t="s">
        <v>11</v>
      </c>
      <c r="R401" s="10" t="s">
        <v>331</v>
      </c>
      <c r="S401" s="10" t="s">
        <v>331</v>
      </c>
      <c r="T401" s="36"/>
      <c r="U401" s="8" t="s">
        <v>2059</v>
      </c>
    </row>
    <row r="402" spans="1:21" ht="57" x14ac:dyDescent="0.25">
      <c r="A402" s="403"/>
      <c r="B402" s="400"/>
      <c r="C402" s="181" t="s">
        <v>1899</v>
      </c>
      <c r="D402" s="111" t="s">
        <v>1900</v>
      </c>
      <c r="E402" s="111" t="s">
        <v>1883</v>
      </c>
      <c r="F402" s="10" t="s">
        <v>312</v>
      </c>
      <c r="G402" s="10" t="s">
        <v>1901</v>
      </c>
      <c r="H402" s="10" t="s">
        <v>11</v>
      </c>
      <c r="I402" s="10" t="s">
        <v>11</v>
      </c>
      <c r="J402" s="10" t="s">
        <v>1252</v>
      </c>
      <c r="K402" s="111" t="s">
        <v>1896</v>
      </c>
      <c r="L402" s="10" t="s">
        <v>1948</v>
      </c>
      <c r="M402" s="10" t="s">
        <v>1948</v>
      </c>
      <c r="N402" s="111" t="s">
        <v>1902</v>
      </c>
      <c r="O402" s="111" t="s">
        <v>1903</v>
      </c>
      <c r="P402" s="10" t="s">
        <v>331</v>
      </c>
      <c r="Q402" s="10" t="s">
        <v>331</v>
      </c>
      <c r="R402" s="10" t="s">
        <v>11</v>
      </c>
      <c r="S402" s="10" t="s">
        <v>331</v>
      </c>
      <c r="T402" s="36"/>
      <c r="U402" s="8" t="s">
        <v>2059</v>
      </c>
    </row>
    <row r="403" spans="1:21" ht="42.75" x14ac:dyDescent="0.25">
      <c r="A403" s="403"/>
      <c r="B403" s="401"/>
      <c r="C403" s="181" t="s">
        <v>1267</v>
      </c>
      <c r="D403" s="111" t="s">
        <v>1269</v>
      </c>
      <c r="E403" s="111" t="s">
        <v>311</v>
      </c>
      <c r="F403" s="111" t="s">
        <v>735</v>
      </c>
      <c r="G403" s="35"/>
      <c r="H403" s="111" t="s">
        <v>11</v>
      </c>
      <c r="I403" s="10" t="s">
        <v>11</v>
      </c>
      <c r="J403" s="111" t="s">
        <v>1904</v>
      </c>
      <c r="K403" s="111" t="s">
        <v>1905</v>
      </c>
      <c r="L403" s="10" t="s">
        <v>1948</v>
      </c>
      <c r="M403" s="10" t="s">
        <v>1948</v>
      </c>
      <c r="N403" s="111" t="s">
        <v>1904</v>
      </c>
      <c r="O403" s="111" t="s">
        <v>1903</v>
      </c>
      <c r="P403" s="111" t="s">
        <v>331</v>
      </c>
      <c r="Q403" s="111" t="s">
        <v>11</v>
      </c>
      <c r="R403" s="10" t="s">
        <v>331</v>
      </c>
      <c r="S403" s="111" t="s">
        <v>331</v>
      </c>
      <c r="T403" s="36"/>
      <c r="U403" s="8" t="s">
        <v>2059</v>
      </c>
    </row>
    <row r="404" spans="1:21" ht="20.25" customHeight="1" x14ac:dyDescent="0.25">
      <c r="A404" s="403"/>
      <c r="B404" s="340" t="s">
        <v>1748</v>
      </c>
      <c r="C404" s="192" t="s">
        <v>1749</v>
      </c>
      <c r="D404" s="56" t="s">
        <v>1163</v>
      </c>
      <c r="E404" s="10" t="s">
        <v>331</v>
      </c>
      <c r="F404" s="10" t="s">
        <v>331</v>
      </c>
      <c r="G404" s="10" t="s">
        <v>331</v>
      </c>
      <c r="H404" s="10" t="s">
        <v>331</v>
      </c>
      <c r="I404" s="10" t="s">
        <v>331</v>
      </c>
      <c r="J404" s="10" t="s">
        <v>331</v>
      </c>
      <c r="K404" s="10" t="s">
        <v>331</v>
      </c>
      <c r="L404" s="10" t="s">
        <v>331</v>
      </c>
      <c r="M404" s="10" t="s">
        <v>331</v>
      </c>
      <c r="N404" s="10" t="s">
        <v>331</v>
      </c>
      <c r="O404" s="10" t="s">
        <v>331</v>
      </c>
      <c r="P404" s="35" t="s">
        <v>331</v>
      </c>
      <c r="Q404" s="35" t="s">
        <v>331</v>
      </c>
      <c r="R404" s="35" t="s">
        <v>331</v>
      </c>
      <c r="S404" s="35" t="s">
        <v>331</v>
      </c>
      <c r="T404" s="36"/>
      <c r="U404" s="8" t="s">
        <v>2059</v>
      </c>
    </row>
    <row r="405" spans="1:21" ht="63.75" customHeight="1" x14ac:dyDescent="0.25">
      <c r="A405" s="403"/>
      <c r="B405" s="253"/>
      <c r="C405" s="194" t="s">
        <v>409</v>
      </c>
      <c r="D405" s="9" t="s">
        <v>1750</v>
      </c>
      <c r="E405" s="10" t="s">
        <v>311</v>
      </c>
      <c r="F405" s="111" t="s">
        <v>735</v>
      </c>
      <c r="G405" s="10" t="s">
        <v>1112</v>
      </c>
      <c r="H405" s="10" t="s">
        <v>11</v>
      </c>
      <c r="I405" s="10" t="s">
        <v>11</v>
      </c>
      <c r="J405" s="111" t="str">
        <f>PROPER("PORTAL WEB UNIVERSIDAD DEL QUINDIO")</f>
        <v>Portal Web Universidad Del Quindio</v>
      </c>
      <c r="K405" s="111" t="str">
        <f>PROPER("VICERRECTORIA DE EXTENSIÓN - PROGRAMAS ACADEMICOS")</f>
        <v>Vicerrectoria De Extensión - Programas Academicos</v>
      </c>
      <c r="L405" s="10" t="s">
        <v>1751</v>
      </c>
      <c r="M405" s="10" t="s">
        <v>1751</v>
      </c>
      <c r="N405" s="111" t="str">
        <f>PROPER("VICERRECTORIA DE EXTENSIÓN - PROGRAMAS ACADEMICOS")</f>
        <v>Vicerrectoria De Extensión - Programas Academicos</v>
      </c>
      <c r="O405" s="56" t="s">
        <v>1752</v>
      </c>
      <c r="P405" s="35" t="s">
        <v>331</v>
      </c>
      <c r="Q405" s="35" t="s">
        <v>331</v>
      </c>
      <c r="R405" s="35" t="s">
        <v>11</v>
      </c>
      <c r="S405" s="35" t="s">
        <v>331</v>
      </c>
      <c r="T405" s="36"/>
      <c r="U405" s="8" t="s">
        <v>2059</v>
      </c>
    </row>
    <row r="406" spans="1:21" ht="185.25" x14ac:dyDescent="0.25">
      <c r="A406" s="403"/>
      <c r="B406" s="253"/>
      <c r="C406" s="194" t="s">
        <v>1753</v>
      </c>
      <c r="D406" s="9" t="s">
        <v>1750</v>
      </c>
      <c r="E406" s="178" t="s">
        <v>311</v>
      </c>
      <c r="F406" s="177" t="s">
        <v>735</v>
      </c>
      <c r="G406" s="178" t="s">
        <v>327</v>
      </c>
      <c r="H406" s="178" t="s">
        <v>11</v>
      </c>
      <c r="I406" s="178" t="s">
        <v>11</v>
      </c>
      <c r="J406" s="177" t="s">
        <v>2037</v>
      </c>
      <c r="K406" s="177" t="s">
        <v>2044</v>
      </c>
      <c r="L406" s="178" t="s">
        <v>1948</v>
      </c>
      <c r="M406" s="178" t="s">
        <v>1948</v>
      </c>
      <c r="N406" s="177" t="s">
        <v>2048</v>
      </c>
      <c r="O406" s="177" t="s">
        <v>2047</v>
      </c>
      <c r="P406" s="178" t="s">
        <v>331</v>
      </c>
      <c r="Q406" s="178" t="s">
        <v>331</v>
      </c>
      <c r="R406" s="178" t="s">
        <v>11</v>
      </c>
      <c r="S406" s="178" t="s">
        <v>331</v>
      </c>
      <c r="T406" s="36"/>
      <c r="U406" s="8" t="s">
        <v>2059</v>
      </c>
    </row>
    <row r="407" spans="1:21" ht="185.25" x14ac:dyDescent="0.25">
      <c r="A407" s="403"/>
      <c r="B407" s="253"/>
      <c r="C407" s="194" t="s">
        <v>1754</v>
      </c>
      <c r="D407" s="9" t="s">
        <v>1144</v>
      </c>
      <c r="E407" s="178" t="s">
        <v>311</v>
      </c>
      <c r="F407" s="177" t="s">
        <v>735</v>
      </c>
      <c r="G407" s="178" t="s">
        <v>327</v>
      </c>
      <c r="H407" s="178" t="s">
        <v>11</v>
      </c>
      <c r="I407" s="178" t="s">
        <v>11</v>
      </c>
      <c r="J407" s="177" t="s">
        <v>2037</v>
      </c>
      <c r="K407" s="177" t="s">
        <v>2045</v>
      </c>
      <c r="L407" s="178" t="s">
        <v>1948</v>
      </c>
      <c r="M407" s="178" t="s">
        <v>1948</v>
      </c>
      <c r="N407" s="177" t="s">
        <v>2046</v>
      </c>
      <c r="O407" s="177" t="s">
        <v>2047</v>
      </c>
      <c r="P407" s="178" t="s">
        <v>331</v>
      </c>
      <c r="Q407" s="178" t="s">
        <v>331</v>
      </c>
      <c r="R407" s="178" t="s">
        <v>11</v>
      </c>
      <c r="S407" s="178" t="s">
        <v>331</v>
      </c>
      <c r="T407" s="36"/>
      <c r="U407" s="8" t="s">
        <v>2059</v>
      </c>
    </row>
    <row r="408" spans="1:21" ht="185.25" x14ac:dyDescent="0.25">
      <c r="A408" s="403"/>
      <c r="B408" s="253"/>
      <c r="C408" s="194" t="s">
        <v>1755</v>
      </c>
      <c r="D408" s="56" t="s">
        <v>1756</v>
      </c>
      <c r="E408" s="178" t="s">
        <v>311</v>
      </c>
      <c r="F408" s="177" t="s">
        <v>735</v>
      </c>
      <c r="G408" s="178" t="s">
        <v>327</v>
      </c>
      <c r="H408" s="178" t="s">
        <v>11</v>
      </c>
      <c r="I408" s="178" t="s">
        <v>11</v>
      </c>
      <c r="J408" s="177" t="s">
        <v>2037</v>
      </c>
      <c r="K408" s="177" t="s">
        <v>2049</v>
      </c>
      <c r="L408" s="178" t="s">
        <v>1948</v>
      </c>
      <c r="M408" s="178" t="s">
        <v>1948</v>
      </c>
      <c r="N408" s="177" t="s">
        <v>2049</v>
      </c>
      <c r="O408" s="177" t="s">
        <v>2047</v>
      </c>
      <c r="P408" s="35" t="s">
        <v>331</v>
      </c>
      <c r="Q408" s="35" t="s">
        <v>331</v>
      </c>
      <c r="R408" s="178" t="s">
        <v>11</v>
      </c>
      <c r="S408" s="35" t="s">
        <v>331</v>
      </c>
      <c r="T408" s="36"/>
      <c r="U408" s="8" t="s">
        <v>2059</v>
      </c>
    </row>
    <row r="409" spans="1:21" ht="20.25" customHeight="1" x14ac:dyDescent="0.25">
      <c r="A409" s="403"/>
      <c r="B409" s="253"/>
      <c r="C409" s="192" t="s">
        <v>1757</v>
      </c>
      <c r="D409" s="35" t="s">
        <v>2034</v>
      </c>
      <c r="E409" s="178" t="s">
        <v>311</v>
      </c>
      <c r="F409" s="177" t="s">
        <v>735</v>
      </c>
      <c r="G409" s="178" t="s">
        <v>327</v>
      </c>
      <c r="H409" s="178" t="s">
        <v>11</v>
      </c>
      <c r="I409" s="178" t="s">
        <v>11</v>
      </c>
      <c r="J409" s="177" t="s">
        <v>2037</v>
      </c>
      <c r="K409" s="177" t="s">
        <v>751</v>
      </c>
      <c r="L409" s="178" t="s">
        <v>1948</v>
      </c>
      <c r="M409" s="178" t="s">
        <v>1948</v>
      </c>
      <c r="N409" s="177" t="s">
        <v>751</v>
      </c>
      <c r="O409" s="177" t="s">
        <v>2047</v>
      </c>
      <c r="P409" s="35" t="s">
        <v>331</v>
      </c>
      <c r="Q409" s="35" t="s">
        <v>331</v>
      </c>
      <c r="R409" s="178" t="s">
        <v>11</v>
      </c>
      <c r="S409" s="35" t="s">
        <v>331</v>
      </c>
      <c r="T409" s="36"/>
      <c r="U409" s="8" t="s">
        <v>2059</v>
      </c>
    </row>
    <row r="410" spans="1:21" ht="70.5" customHeight="1" x14ac:dyDescent="0.25">
      <c r="A410" s="403"/>
      <c r="B410" s="253"/>
      <c r="C410" s="194" t="s">
        <v>1758</v>
      </c>
      <c r="D410" s="56" t="s">
        <v>1759</v>
      </c>
      <c r="E410" s="10" t="s">
        <v>311</v>
      </c>
      <c r="F410" s="10" t="s">
        <v>312</v>
      </c>
      <c r="G410" s="10" t="s">
        <v>315</v>
      </c>
      <c r="H410" s="10" t="s">
        <v>11</v>
      </c>
      <c r="I410" s="10" t="s">
        <v>11</v>
      </c>
      <c r="J410" s="111" t="s">
        <v>1772</v>
      </c>
      <c r="K410" s="111" t="s">
        <v>1772</v>
      </c>
      <c r="L410" s="10" t="s">
        <v>1948</v>
      </c>
      <c r="M410" s="10" t="s">
        <v>331</v>
      </c>
      <c r="N410" s="111" t="str">
        <f>PROPER("VICERRECTORIA DE EXTENSIÓN - PROGRAMAS ACADEMICOS")</f>
        <v>Vicerrectoria De Extensión - Programas Academicos</v>
      </c>
      <c r="O410" s="111" t="str">
        <f>PROPER("SISTEMA INTEGRADO DE GESTION, MACORPOCESO VICERRECTORIA DE EXTENSIÓN Y DESARROLLO SOCIAL")</f>
        <v>Sistema Integrado De Gestion, Macorpoceso Vicerrectoria De Extensión Y Desarrollo Social</v>
      </c>
      <c r="P410" s="10" t="s">
        <v>331</v>
      </c>
      <c r="Q410" s="10" t="s">
        <v>331</v>
      </c>
      <c r="R410" s="35" t="s">
        <v>11</v>
      </c>
      <c r="S410" s="35" t="s">
        <v>331</v>
      </c>
      <c r="T410" s="36"/>
      <c r="U410" s="8" t="s">
        <v>2059</v>
      </c>
    </row>
    <row r="411" spans="1:21" ht="20.25" customHeight="1" x14ac:dyDescent="0.25">
      <c r="A411" s="403"/>
      <c r="B411" s="253"/>
      <c r="C411" s="192" t="s">
        <v>1760</v>
      </c>
      <c r="D411" s="10" t="s">
        <v>331</v>
      </c>
      <c r="E411" s="10" t="s">
        <v>331</v>
      </c>
      <c r="F411" s="10" t="s">
        <v>331</v>
      </c>
      <c r="G411" s="10" t="s">
        <v>331</v>
      </c>
      <c r="H411" s="10" t="s">
        <v>331</v>
      </c>
      <c r="I411" s="10" t="s">
        <v>331</v>
      </c>
      <c r="J411" s="10" t="s">
        <v>331</v>
      </c>
      <c r="K411" s="10" t="s">
        <v>331</v>
      </c>
      <c r="L411" s="10" t="s">
        <v>331</v>
      </c>
      <c r="M411" s="10" t="s">
        <v>331</v>
      </c>
      <c r="N411" s="10" t="s">
        <v>331</v>
      </c>
      <c r="O411" s="10" t="s">
        <v>331</v>
      </c>
      <c r="P411" s="10" t="s">
        <v>331</v>
      </c>
      <c r="Q411" s="10" t="s">
        <v>331</v>
      </c>
      <c r="R411" s="35" t="s">
        <v>11</v>
      </c>
      <c r="S411" s="35" t="s">
        <v>331</v>
      </c>
      <c r="T411" s="36"/>
      <c r="U411" s="8" t="s">
        <v>2058</v>
      </c>
    </row>
    <row r="412" spans="1:21" ht="24.75" customHeight="1" thickBot="1" x14ac:dyDescent="0.3">
      <c r="A412" s="403"/>
      <c r="B412" s="254"/>
      <c r="C412" s="192" t="s">
        <v>1761</v>
      </c>
      <c r="D412" s="10" t="s">
        <v>331</v>
      </c>
      <c r="E412" s="10" t="s">
        <v>331</v>
      </c>
      <c r="F412" s="10" t="s">
        <v>331</v>
      </c>
      <c r="G412" s="10" t="s">
        <v>331</v>
      </c>
      <c r="H412" s="10" t="s">
        <v>331</v>
      </c>
      <c r="I412" s="10" t="s">
        <v>331</v>
      </c>
      <c r="J412" s="111" t="s">
        <v>331</v>
      </c>
      <c r="K412" s="111" t="s">
        <v>331</v>
      </c>
      <c r="L412" s="10" t="s">
        <v>331</v>
      </c>
      <c r="M412" s="10" t="s">
        <v>331</v>
      </c>
      <c r="N412" s="111" t="s">
        <v>331</v>
      </c>
      <c r="O412" s="10" t="s">
        <v>331</v>
      </c>
      <c r="P412" s="10" t="s">
        <v>331</v>
      </c>
      <c r="Q412" s="10" t="s">
        <v>331</v>
      </c>
      <c r="R412" s="35" t="s">
        <v>11</v>
      </c>
      <c r="S412" s="35" t="s">
        <v>331</v>
      </c>
      <c r="T412" s="36"/>
      <c r="U412" s="8" t="s">
        <v>2059</v>
      </c>
    </row>
    <row r="413" spans="1:21" ht="71.25" x14ac:dyDescent="0.25">
      <c r="A413" s="403"/>
      <c r="B413" s="283" t="s">
        <v>1681</v>
      </c>
      <c r="C413" s="192" t="s">
        <v>409</v>
      </c>
      <c r="D413" s="9" t="s">
        <v>1750</v>
      </c>
      <c r="E413" s="10" t="s">
        <v>311</v>
      </c>
      <c r="F413" s="10" t="s">
        <v>9</v>
      </c>
      <c r="G413" s="10" t="s">
        <v>1901</v>
      </c>
      <c r="H413" s="10" t="s">
        <v>11</v>
      </c>
      <c r="I413" s="10" t="s">
        <v>11</v>
      </c>
      <c r="J413" s="111" t="str">
        <f>PROPER("PORTAL WEB UNIVERSIDAD DEL QUINDIO")</f>
        <v>Portal Web Universidad Del Quindio</v>
      </c>
      <c r="K413" s="111" t="str">
        <f>PROPER("VICERRECTORIA DE EXTENSIÓN - PROGRAMAS ACADEMICOS")</f>
        <v>Vicerrectoria De Extensión - Programas Academicos</v>
      </c>
      <c r="L413" s="10" t="s">
        <v>1948</v>
      </c>
      <c r="M413" s="10" t="s">
        <v>1948</v>
      </c>
      <c r="N413" s="111" t="str">
        <f>PROPER("VICERRECTORIA DE EXTENSIÓN - PROGRAMAS ACADEMICOS")</f>
        <v>Vicerrectoria De Extensión - Programas Academicos</v>
      </c>
      <c r="O413" s="111" t="s">
        <v>1898</v>
      </c>
      <c r="P413" s="10" t="s">
        <v>331</v>
      </c>
      <c r="Q413" s="10" t="s">
        <v>331</v>
      </c>
      <c r="R413" s="10" t="s">
        <v>11</v>
      </c>
      <c r="S413" s="10" t="s">
        <v>331</v>
      </c>
      <c r="T413" s="53"/>
      <c r="U413" s="8" t="s">
        <v>2059</v>
      </c>
    </row>
    <row r="414" spans="1:21" ht="14.25" customHeight="1" x14ac:dyDescent="0.25">
      <c r="A414" s="403"/>
      <c r="B414" s="284"/>
      <c r="C414" s="194" t="s">
        <v>1857</v>
      </c>
      <c r="D414" s="111" t="s">
        <v>1906</v>
      </c>
      <c r="E414" s="10" t="s">
        <v>1907</v>
      </c>
      <c r="F414" s="10" t="s">
        <v>1886</v>
      </c>
      <c r="G414" s="10" t="s">
        <v>552</v>
      </c>
      <c r="H414" s="10" t="s">
        <v>11</v>
      </c>
      <c r="I414" s="10" t="s">
        <v>331</v>
      </c>
      <c r="J414" s="111" t="s">
        <v>1252</v>
      </c>
      <c r="K414" s="111" t="s">
        <v>1252</v>
      </c>
      <c r="L414" s="10" t="s">
        <v>1948</v>
      </c>
      <c r="M414" s="10" t="s">
        <v>1948</v>
      </c>
      <c r="N414" s="111" t="s">
        <v>1908</v>
      </c>
      <c r="O414" s="111" t="s">
        <v>1909</v>
      </c>
      <c r="P414" s="10" t="s">
        <v>331</v>
      </c>
      <c r="Q414" s="10" t="s">
        <v>331</v>
      </c>
      <c r="R414" s="10" t="s">
        <v>11</v>
      </c>
      <c r="S414" s="10" t="s">
        <v>331</v>
      </c>
      <c r="T414" s="53"/>
      <c r="U414" s="8" t="s">
        <v>2059</v>
      </c>
    </row>
    <row r="415" spans="1:21" ht="27.2" customHeight="1" x14ac:dyDescent="0.25">
      <c r="A415" s="403"/>
      <c r="B415" s="284"/>
      <c r="C415" s="181" t="s">
        <v>1063</v>
      </c>
      <c r="D415" s="111" t="s">
        <v>1253</v>
      </c>
      <c r="E415" s="10" t="s">
        <v>311</v>
      </c>
      <c r="F415" s="111" t="s">
        <v>1910</v>
      </c>
      <c r="G415" s="10" t="s">
        <v>1911</v>
      </c>
      <c r="H415" s="10" t="s">
        <v>11</v>
      </c>
      <c r="I415" s="10" t="s">
        <v>331</v>
      </c>
      <c r="J415" s="10" t="s">
        <v>1252</v>
      </c>
      <c r="K415" s="10" t="s">
        <v>1252</v>
      </c>
      <c r="L415" s="10" t="s">
        <v>1948</v>
      </c>
      <c r="M415" s="10" t="s">
        <v>1948</v>
      </c>
      <c r="N415" s="111" t="s">
        <v>1912</v>
      </c>
      <c r="O415" s="111" t="s">
        <v>1913</v>
      </c>
      <c r="P415" s="10" t="s">
        <v>331</v>
      </c>
      <c r="Q415" s="10" t="s">
        <v>331</v>
      </c>
      <c r="R415" s="10" t="s">
        <v>11</v>
      </c>
      <c r="S415" s="10" t="s">
        <v>331</v>
      </c>
      <c r="T415" s="53"/>
      <c r="U415" s="8" t="s">
        <v>2059</v>
      </c>
    </row>
    <row r="416" spans="1:21" ht="14.25" customHeight="1" x14ac:dyDescent="0.25">
      <c r="A416" s="403"/>
      <c r="B416" s="284"/>
      <c r="C416" s="192" t="s">
        <v>1166</v>
      </c>
      <c r="D416" s="108" t="s">
        <v>331</v>
      </c>
      <c r="E416" s="108" t="s">
        <v>331</v>
      </c>
      <c r="F416" s="108" t="s">
        <v>331</v>
      </c>
      <c r="G416" s="108" t="s">
        <v>331</v>
      </c>
      <c r="H416" s="10" t="s">
        <v>11</v>
      </c>
      <c r="I416" s="108" t="s">
        <v>331</v>
      </c>
      <c r="J416" s="108" t="s">
        <v>331</v>
      </c>
      <c r="K416" s="108" t="s">
        <v>331</v>
      </c>
      <c r="L416" s="108" t="s">
        <v>331</v>
      </c>
      <c r="M416" s="108" t="s">
        <v>331</v>
      </c>
      <c r="N416" s="108" t="s">
        <v>331</v>
      </c>
      <c r="O416" s="10" t="s">
        <v>331</v>
      </c>
      <c r="P416" s="108" t="s">
        <v>331</v>
      </c>
      <c r="Q416" s="108" t="s">
        <v>331</v>
      </c>
      <c r="R416" s="108" t="s">
        <v>331</v>
      </c>
      <c r="S416" s="108" t="s">
        <v>331</v>
      </c>
      <c r="T416" s="53"/>
      <c r="U416" s="8" t="s">
        <v>2059</v>
      </c>
    </row>
    <row r="417" spans="1:23" ht="15" customHeight="1" thickBot="1" x14ac:dyDescent="0.3">
      <c r="A417" s="403"/>
      <c r="B417" s="285"/>
      <c r="C417" s="87" t="s">
        <v>1167</v>
      </c>
      <c r="D417" s="108" t="s">
        <v>331</v>
      </c>
      <c r="E417" s="108" t="s">
        <v>331</v>
      </c>
      <c r="F417" s="108" t="s">
        <v>331</v>
      </c>
      <c r="G417" s="108" t="s">
        <v>331</v>
      </c>
      <c r="H417" s="10" t="s">
        <v>11</v>
      </c>
      <c r="I417" s="108" t="s">
        <v>331</v>
      </c>
      <c r="J417" s="108" t="s">
        <v>331</v>
      </c>
      <c r="K417" s="108" t="s">
        <v>331</v>
      </c>
      <c r="L417" s="108" t="s">
        <v>331</v>
      </c>
      <c r="M417" s="108" t="s">
        <v>331</v>
      </c>
      <c r="N417" s="108" t="s">
        <v>331</v>
      </c>
      <c r="O417" s="10" t="s">
        <v>331</v>
      </c>
      <c r="P417" s="108" t="s">
        <v>331</v>
      </c>
      <c r="Q417" s="108" t="s">
        <v>331</v>
      </c>
      <c r="R417" s="108" t="s">
        <v>331</v>
      </c>
      <c r="S417" s="108" t="s">
        <v>331</v>
      </c>
      <c r="T417" s="53"/>
      <c r="U417" s="8" t="s">
        <v>2059</v>
      </c>
    </row>
    <row r="418" spans="1:23" ht="42.75" x14ac:dyDescent="0.25">
      <c r="A418" s="403"/>
      <c r="B418" s="283" t="s">
        <v>1604</v>
      </c>
      <c r="C418" s="144" t="s">
        <v>409</v>
      </c>
      <c r="D418" s="145" t="s">
        <v>1608</v>
      </c>
      <c r="E418" s="10" t="s">
        <v>311</v>
      </c>
      <c r="F418" s="111" t="s">
        <v>735</v>
      </c>
      <c r="G418" s="108" t="s">
        <v>816</v>
      </c>
      <c r="H418" s="118" t="s">
        <v>11</v>
      </c>
      <c r="I418" s="108" t="s">
        <v>331</v>
      </c>
      <c r="J418" s="108" t="s">
        <v>1603</v>
      </c>
      <c r="K418" s="108" t="s">
        <v>1603</v>
      </c>
      <c r="L418" s="108" t="s">
        <v>334</v>
      </c>
      <c r="M418" s="111" t="s">
        <v>1948</v>
      </c>
      <c r="N418" s="108" t="s">
        <v>1603</v>
      </c>
      <c r="O418" s="10" t="s">
        <v>331</v>
      </c>
      <c r="P418" s="108" t="s">
        <v>331</v>
      </c>
      <c r="Q418" s="108" t="s">
        <v>331</v>
      </c>
      <c r="R418" s="108" t="s">
        <v>11</v>
      </c>
      <c r="S418" s="108" t="s">
        <v>331</v>
      </c>
      <c r="T418" s="53"/>
      <c r="U418" s="8" t="s">
        <v>2059</v>
      </c>
    </row>
    <row r="419" spans="1:23" ht="42.75" x14ac:dyDescent="0.25">
      <c r="A419" s="403"/>
      <c r="B419" s="284"/>
      <c r="C419" s="190" t="s">
        <v>1606</v>
      </c>
      <c r="D419" s="120" t="s">
        <v>1610</v>
      </c>
      <c r="E419" s="10" t="s">
        <v>311</v>
      </c>
      <c r="F419" s="108" t="s">
        <v>552</v>
      </c>
      <c r="G419" s="10" t="s">
        <v>762</v>
      </c>
      <c r="H419" s="118" t="s">
        <v>11</v>
      </c>
      <c r="I419" s="108" t="s">
        <v>11</v>
      </c>
      <c r="J419" s="108" t="s">
        <v>1603</v>
      </c>
      <c r="K419" s="108" t="s">
        <v>1603</v>
      </c>
      <c r="L419" s="108" t="s">
        <v>334</v>
      </c>
      <c r="M419" s="111" t="s">
        <v>1948</v>
      </c>
      <c r="N419" s="108" t="s">
        <v>1603</v>
      </c>
      <c r="O419" s="10" t="s">
        <v>331</v>
      </c>
      <c r="P419" s="108" t="s">
        <v>331</v>
      </c>
      <c r="Q419" s="108" t="s">
        <v>331</v>
      </c>
      <c r="R419" s="108" t="s">
        <v>11</v>
      </c>
      <c r="S419" s="108" t="s">
        <v>331</v>
      </c>
      <c r="T419" s="53"/>
      <c r="U419" s="8" t="s">
        <v>2059</v>
      </c>
    </row>
    <row r="420" spans="1:23" ht="28.5" x14ac:dyDescent="0.25">
      <c r="A420" s="403"/>
      <c r="B420" s="284"/>
      <c r="C420" s="190" t="s">
        <v>1607</v>
      </c>
      <c r="D420" s="120" t="s">
        <v>1611</v>
      </c>
      <c r="E420" s="10" t="s">
        <v>311</v>
      </c>
      <c r="F420" s="111" t="s">
        <v>735</v>
      </c>
      <c r="G420" s="108" t="s">
        <v>1613</v>
      </c>
      <c r="H420" s="118" t="s">
        <v>11</v>
      </c>
      <c r="I420" s="108" t="s">
        <v>331</v>
      </c>
      <c r="J420" s="108" t="s">
        <v>1603</v>
      </c>
      <c r="K420" s="108" t="s">
        <v>1603</v>
      </c>
      <c r="L420" s="10" t="s">
        <v>1948</v>
      </c>
      <c r="M420" s="108" t="s">
        <v>331</v>
      </c>
      <c r="N420" s="108" t="s">
        <v>1603</v>
      </c>
      <c r="O420" s="10" t="s">
        <v>331</v>
      </c>
      <c r="P420" s="108" t="s">
        <v>331</v>
      </c>
      <c r="Q420" s="108" t="s">
        <v>11</v>
      </c>
      <c r="R420" s="108" t="s">
        <v>11</v>
      </c>
      <c r="S420" s="108" t="s">
        <v>331</v>
      </c>
      <c r="T420" s="53"/>
      <c r="U420" s="8" t="s">
        <v>2059</v>
      </c>
    </row>
    <row r="421" spans="1:23" ht="29.25" thickBot="1" x14ac:dyDescent="0.3">
      <c r="A421" s="403"/>
      <c r="B421" s="285"/>
      <c r="C421" s="146" t="s">
        <v>712</v>
      </c>
      <c r="D421" s="112" t="s">
        <v>1612</v>
      </c>
      <c r="E421" s="10" t="s">
        <v>311</v>
      </c>
      <c r="F421" s="111" t="s">
        <v>735</v>
      </c>
      <c r="G421" s="108" t="s">
        <v>816</v>
      </c>
      <c r="H421" s="118" t="s">
        <v>11</v>
      </c>
      <c r="I421" s="108" t="s">
        <v>331</v>
      </c>
      <c r="J421" s="108" t="s">
        <v>1603</v>
      </c>
      <c r="K421" s="108" t="s">
        <v>1603</v>
      </c>
      <c r="L421" s="10" t="s">
        <v>1948</v>
      </c>
      <c r="M421" s="108" t="s">
        <v>331</v>
      </c>
      <c r="N421" s="108" t="s">
        <v>1603</v>
      </c>
      <c r="O421" s="10" t="s">
        <v>331</v>
      </c>
      <c r="P421" s="108" t="s">
        <v>331</v>
      </c>
      <c r="Q421" s="108" t="s">
        <v>11</v>
      </c>
      <c r="R421" s="108" t="s">
        <v>11</v>
      </c>
      <c r="S421" s="108" t="s">
        <v>331</v>
      </c>
      <c r="T421" s="53"/>
      <c r="U421" s="8" t="s">
        <v>2059</v>
      </c>
    </row>
    <row r="422" spans="1:23" ht="43.5" thickBot="1" x14ac:dyDescent="0.3">
      <c r="A422" s="403"/>
      <c r="B422" s="283" t="s">
        <v>1605</v>
      </c>
      <c r="C422" s="147" t="s">
        <v>409</v>
      </c>
      <c r="D422" s="145" t="s">
        <v>1608</v>
      </c>
      <c r="E422" s="10" t="s">
        <v>311</v>
      </c>
      <c r="F422" s="111" t="s">
        <v>735</v>
      </c>
      <c r="G422" s="108" t="s">
        <v>816</v>
      </c>
      <c r="H422" s="118" t="s">
        <v>11</v>
      </c>
      <c r="I422" s="108" t="s">
        <v>331</v>
      </c>
      <c r="J422" s="108" t="s">
        <v>1603</v>
      </c>
      <c r="K422" s="108" t="s">
        <v>1603</v>
      </c>
      <c r="L422" s="10" t="s">
        <v>330</v>
      </c>
      <c r="M422" s="108" t="s">
        <v>331</v>
      </c>
      <c r="N422" s="108" t="s">
        <v>1603</v>
      </c>
      <c r="O422" s="108" t="str">
        <f>PROPER("NORMATIVIDAD COLCIENCIAS")</f>
        <v>Normatividad Colciencias</v>
      </c>
      <c r="P422" s="108" t="s">
        <v>331</v>
      </c>
      <c r="Q422" s="108" t="s">
        <v>331</v>
      </c>
      <c r="R422" s="108" t="s">
        <v>11</v>
      </c>
      <c r="S422" s="108" t="s">
        <v>331</v>
      </c>
      <c r="T422" s="53"/>
      <c r="U422" s="8" t="s">
        <v>2059</v>
      </c>
    </row>
    <row r="423" spans="1:23" ht="42.75" x14ac:dyDescent="0.25">
      <c r="A423" s="403"/>
      <c r="B423" s="284"/>
      <c r="C423" s="144" t="s">
        <v>1606</v>
      </c>
      <c r="D423" s="120" t="s">
        <v>1610</v>
      </c>
      <c r="E423" s="10" t="s">
        <v>311</v>
      </c>
      <c r="F423" s="108" t="s">
        <v>552</v>
      </c>
      <c r="G423" s="10" t="s">
        <v>762</v>
      </c>
      <c r="H423" s="118" t="s">
        <v>11</v>
      </c>
      <c r="I423" s="108" t="s">
        <v>11</v>
      </c>
      <c r="J423" s="108" t="s">
        <v>1603</v>
      </c>
      <c r="K423" s="108" t="s">
        <v>1603</v>
      </c>
      <c r="L423" s="10" t="s">
        <v>330</v>
      </c>
      <c r="M423" s="108" t="s">
        <v>331</v>
      </c>
      <c r="N423" s="108" t="s">
        <v>1603</v>
      </c>
      <c r="O423" s="108" t="str">
        <f>PROPER("NORMATIVIDAD COLCIENCIAS")</f>
        <v>Normatividad Colciencias</v>
      </c>
      <c r="P423" s="108" t="s">
        <v>331</v>
      </c>
      <c r="Q423" s="108" t="s">
        <v>331</v>
      </c>
      <c r="R423" s="108" t="s">
        <v>11</v>
      </c>
      <c r="S423" s="108" t="s">
        <v>331</v>
      </c>
      <c r="T423" s="53"/>
      <c r="U423" s="8" t="s">
        <v>2058</v>
      </c>
    </row>
    <row r="424" spans="1:23" ht="28.5" x14ac:dyDescent="0.25">
      <c r="A424" s="403"/>
      <c r="B424" s="284"/>
      <c r="C424" s="190" t="s">
        <v>1607</v>
      </c>
      <c r="D424" s="120" t="s">
        <v>1611</v>
      </c>
      <c r="E424" s="10" t="s">
        <v>311</v>
      </c>
      <c r="F424" s="111" t="s">
        <v>735</v>
      </c>
      <c r="G424" s="108" t="s">
        <v>1613</v>
      </c>
      <c r="H424" s="118" t="s">
        <v>11</v>
      </c>
      <c r="I424" s="108" t="s">
        <v>331</v>
      </c>
      <c r="J424" s="108" t="s">
        <v>1603</v>
      </c>
      <c r="K424" s="108" t="s">
        <v>1603</v>
      </c>
      <c r="L424" s="10" t="s">
        <v>330</v>
      </c>
      <c r="M424" s="108" t="s">
        <v>331</v>
      </c>
      <c r="N424" s="108" t="s">
        <v>1603</v>
      </c>
      <c r="O424" s="108" t="str">
        <f>PROPER("NORMATIVIDAD COLCIENCIAS")</f>
        <v>Normatividad Colciencias</v>
      </c>
      <c r="P424" s="108" t="s">
        <v>331</v>
      </c>
      <c r="Q424" s="108" t="s">
        <v>11</v>
      </c>
      <c r="R424" s="108" t="s">
        <v>11</v>
      </c>
      <c r="S424" s="108" t="s">
        <v>331</v>
      </c>
      <c r="T424" s="53"/>
      <c r="U424" s="8" t="s">
        <v>2059</v>
      </c>
    </row>
    <row r="425" spans="1:23" s="69" customFormat="1" ht="43.5" customHeight="1" thickBot="1" x14ac:dyDescent="0.3">
      <c r="A425" s="403"/>
      <c r="B425" s="285"/>
      <c r="C425" s="148" t="s">
        <v>712</v>
      </c>
      <c r="D425" s="108" t="s">
        <v>331</v>
      </c>
      <c r="E425" s="108" t="s">
        <v>331</v>
      </c>
      <c r="F425" s="108" t="s">
        <v>331</v>
      </c>
      <c r="G425" s="108" t="s">
        <v>331</v>
      </c>
      <c r="H425" s="108" t="s">
        <v>331</v>
      </c>
      <c r="I425" s="108" t="s">
        <v>331</v>
      </c>
      <c r="J425" s="108" t="s">
        <v>331</v>
      </c>
      <c r="K425" s="108" t="s">
        <v>331</v>
      </c>
      <c r="L425" s="108" t="s">
        <v>331</v>
      </c>
      <c r="M425" s="108" t="s">
        <v>331</v>
      </c>
      <c r="N425" s="108" t="s">
        <v>331</v>
      </c>
      <c r="O425" s="10" t="s">
        <v>331</v>
      </c>
      <c r="P425" s="108" t="s">
        <v>331</v>
      </c>
      <c r="Q425" s="108" t="s">
        <v>331</v>
      </c>
      <c r="R425" s="108" t="s">
        <v>331</v>
      </c>
      <c r="S425" s="108" t="s">
        <v>331</v>
      </c>
      <c r="T425" s="166"/>
      <c r="U425" s="8" t="s">
        <v>2059</v>
      </c>
      <c r="V425" s="55"/>
      <c r="W425" s="55"/>
    </row>
    <row r="426" spans="1:23" s="69" customFormat="1" ht="30" customHeight="1" x14ac:dyDescent="0.25">
      <c r="A426" s="403"/>
      <c r="B426" s="252" t="s">
        <v>1838</v>
      </c>
      <c r="C426" s="192" t="s">
        <v>409</v>
      </c>
      <c r="D426" s="56" t="s">
        <v>2031</v>
      </c>
      <c r="E426" s="10" t="s">
        <v>311</v>
      </c>
      <c r="F426" s="111" t="s">
        <v>735</v>
      </c>
      <c r="G426" s="108" t="s">
        <v>1613</v>
      </c>
      <c r="H426" s="118" t="s">
        <v>11</v>
      </c>
      <c r="I426" s="111" t="s">
        <v>11</v>
      </c>
      <c r="J426" s="111" t="s">
        <v>2037</v>
      </c>
      <c r="K426" s="10" t="s">
        <v>386</v>
      </c>
      <c r="L426" s="10" t="s">
        <v>1948</v>
      </c>
      <c r="M426" s="10" t="s">
        <v>1948</v>
      </c>
      <c r="N426" s="111" t="s">
        <v>402</v>
      </c>
      <c r="O426" s="111" t="s">
        <v>2039</v>
      </c>
      <c r="P426" s="108" t="s">
        <v>331</v>
      </c>
      <c r="Q426" s="108" t="s">
        <v>11</v>
      </c>
      <c r="R426" s="108" t="s">
        <v>11</v>
      </c>
      <c r="S426" s="108" t="s">
        <v>331</v>
      </c>
      <c r="T426" s="35"/>
      <c r="U426" s="8" t="s">
        <v>2059</v>
      </c>
      <c r="V426" s="55"/>
      <c r="W426" s="55"/>
    </row>
    <row r="427" spans="1:23" s="69" customFormat="1" ht="35.25" customHeight="1" x14ac:dyDescent="0.25">
      <c r="A427" s="403"/>
      <c r="B427" s="253"/>
      <c r="C427" s="192" t="s">
        <v>658</v>
      </c>
      <c r="D427" s="56" t="s">
        <v>2035</v>
      </c>
      <c r="E427" s="10" t="s">
        <v>311</v>
      </c>
      <c r="F427" s="111" t="s">
        <v>735</v>
      </c>
      <c r="G427" s="108" t="s">
        <v>1613</v>
      </c>
      <c r="H427" s="118" t="s">
        <v>11</v>
      </c>
      <c r="I427" s="108" t="s">
        <v>331</v>
      </c>
      <c r="J427" s="108" t="s">
        <v>331</v>
      </c>
      <c r="K427" s="111" t="s">
        <v>2038</v>
      </c>
      <c r="L427" s="10" t="s">
        <v>1948</v>
      </c>
      <c r="M427" s="10" t="s">
        <v>1948</v>
      </c>
      <c r="N427" s="10" t="s">
        <v>1948</v>
      </c>
      <c r="O427" s="111" t="s">
        <v>2040</v>
      </c>
      <c r="P427" s="108" t="s">
        <v>331</v>
      </c>
      <c r="Q427" s="108" t="s">
        <v>11</v>
      </c>
      <c r="R427" s="108" t="s">
        <v>11</v>
      </c>
      <c r="S427" s="108" t="s">
        <v>331</v>
      </c>
      <c r="T427" s="35"/>
      <c r="U427" s="8" t="s">
        <v>2059</v>
      </c>
      <c r="V427" s="55"/>
      <c r="W427" s="55"/>
    </row>
    <row r="428" spans="1:23" s="69" customFormat="1" ht="15" customHeight="1" x14ac:dyDescent="0.25">
      <c r="A428" s="403"/>
      <c r="B428" s="253"/>
      <c r="C428" s="192" t="s">
        <v>1063</v>
      </c>
      <c r="D428" s="56" t="s">
        <v>2036</v>
      </c>
      <c r="E428" s="10" t="s">
        <v>311</v>
      </c>
      <c r="F428" s="111" t="s">
        <v>735</v>
      </c>
      <c r="G428" s="108" t="s">
        <v>1613</v>
      </c>
      <c r="H428" s="118" t="s">
        <v>11</v>
      </c>
      <c r="I428" s="108" t="s">
        <v>331</v>
      </c>
      <c r="J428" s="108" t="s">
        <v>331</v>
      </c>
      <c r="K428" s="111" t="s">
        <v>2038</v>
      </c>
      <c r="L428" s="10" t="s">
        <v>1948</v>
      </c>
      <c r="M428" s="10" t="s">
        <v>1948</v>
      </c>
      <c r="N428" s="10" t="s">
        <v>1948</v>
      </c>
      <c r="O428" s="111" t="s">
        <v>2041</v>
      </c>
      <c r="P428" s="108" t="s">
        <v>331</v>
      </c>
      <c r="Q428" s="108" t="s">
        <v>11</v>
      </c>
      <c r="R428" s="108" t="s">
        <v>11</v>
      </c>
      <c r="S428" s="108" t="s">
        <v>331</v>
      </c>
      <c r="T428" s="35"/>
      <c r="U428" s="8" t="s">
        <v>2059</v>
      </c>
      <c r="V428" s="55"/>
      <c r="W428" s="55"/>
    </row>
    <row r="429" spans="1:23" s="69" customFormat="1" ht="57" x14ac:dyDescent="0.25">
      <c r="A429" s="403"/>
      <c r="B429" s="253"/>
      <c r="C429" s="192" t="s">
        <v>1166</v>
      </c>
      <c r="D429" s="120" t="s">
        <v>1611</v>
      </c>
      <c r="E429" s="10" t="s">
        <v>311</v>
      </c>
      <c r="F429" s="111" t="s">
        <v>735</v>
      </c>
      <c r="G429" s="108" t="s">
        <v>1613</v>
      </c>
      <c r="H429" s="118" t="s">
        <v>11</v>
      </c>
      <c r="I429" s="108" t="s">
        <v>331</v>
      </c>
      <c r="J429" s="108" t="s">
        <v>2033</v>
      </c>
      <c r="K429" s="118" t="s">
        <v>402</v>
      </c>
      <c r="L429" s="10" t="s">
        <v>1948</v>
      </c>
      <c r="M429" s="108" t="s">
        <v>331</v>
      </c>
      <c r="N429" s="108" t="s">
        <v>2032</v>
      </c>
      <c r="O429" s="10" t="s">
        <v>331</v>
      </c>
      <c r="P429" s="108" t="s">
        <v>331</v>
      </c>
      <c r="Q429" s="108" t="s">
        <v>11</v>
      </c>
      <c r="R429" s="108" t="s">
        <v>11</v>
      </c>
      <c r="S429" s="108" t="s">
        <v>331</v>
      </c>
      <c r="T429" s="35"/>
      <c r="U429" s="8" t="s">
        <v>2059</v>
      </c>
      <c r="V429" s="55"/>
      <c r="W429" s="55"/>
    </row>
    <row r="430" spans="1:23" s="69" customFormat="1" ht="15" customHeight="1" thickBot="1" x14ac:dyDescent="0.3">
      <c r="A430" s="403"/>
      <c r="B430" s="254"/>
      <c r="C430" s="192" t="s">
        <v>1167</v>
      </c>
      <c r="D430" s="56"/>
      <c r="E430" s="111"/>
      <c r="F430" s="111"/>
      <c r="G430" s="111"/>
      <c r="H430" s="111"/>
      <c r="I430" s="111"/>
      <c r="J430" s="111"/>
      <c r="K430" s="111"/>
      <c r="L430" s="111"/>
      <c r="M430" s="111"/>
      <c r="N430" s="111"/>
      <c r="O430" s="111"/>
      <c r="P430" s="111"/>
      <c r="Q430" s="111"/>
      <c r="R430" s="111"/>
      <c r="S430" s="111"/>
      <c r="T430" s="35"/>
      <c r="U430" s="8" t="s">
        <v>2059</v>
      </c>
      <c r="V430" s="55"/>
      <c r="W430" s="55"/>
    </row>
    <row r="431" spans="1:23" s="69" customFormat="1" ht="31.5" customHeight="1" x14ac:dyDescent="0.25">
      <c r="A431" s="403"/>
      <c r="B431" s="252" t="s">
        <v>1839</v>
      </c>
      <c r="C431" s="194" t="s">
        <v>1857</v>
      </c>
      <c r="D431" s="111" t="s">
        <v>1906</v>
      </c>
      <c r="E431" s="10" t="s">
        <v>1907</v>
      </c>
      <c r="F431" s="10" t="s">
        <v>1886</v>
      </c>
      <c r="G431" s="10" t="s">
        <v>552</v>
      </c>
      <c r="H431" s="10" t="s">
        <v>11</v>
      </c>
      <c r="I431" s="10" t="s">
        <v>331</v>
      </c>
      <c r="J431" s="111" t="s">
        <v>1252</v>
      </c>
      <c r="K431" s="111" t="s">
        <v>1252</v>
      </c>
      <c r="L431" s="10" t="s">
        <v>1948</v>
      </c>
      <c r="M431" s="10" t="s">
        <v>1948</v>
      </c>
      <c r="N431" s="111" t="s">
        <v>1908</v>
      </c>
      <c r="O431" s="108" t="s">
        <v>1909</v>
      </c>
      <c r="P431" s="10" t="s">
        <v>331</v>
      </c>
      <c r="Q431" s="10" t="s">
        <v>331</v>
      </c>
      <c r="R431" s="10" t="s">
        <v>11</v>
      </c>
      <c r="S431" s="10" t="s">
        <v>331</v>
      </c>
      <c r="T431" s="167"/>
      <c r="U431" s="8" t="s">
        <v>2059</v>
      </c>
      <c r="V431" s="55"/>
      <c r="W431" s="55"/>
    </row>
    <row r="432" spans="1:23" ht="39" customHeight="1" x14ac:dyDescent="0.25">
      <c r="A432" s="403"/>
      <c r="B432" s="253"/>
      <c r="C432" s="192" t="s">
        <v>1063</v>
      </c>
      <c r="D432" s="111" t="s">
        <v>1253</v>
      </c>
      <c r="E432" s="10" t="s">
        <v>311</v>
      </c>
      <c r="F432" s="111" t="s">
        <v>1910</v>
      </c>
      <c r="G432" s="10" t="s">
        <v>1911</v>
      </c>
      <c r="H432" s="10" t="s">
        <v>11</v>
      </c>
      <c r="I432" s="10" t="s">
        <v>331</v>
      </c>
      <c r="J432" s="10" t="s">
        <v>1252</v>
      </c>
      <c r="K432" s="10" t="s">
        <v>1252</v>
      </c>
      <c r="L432" s="10" t="s">
        <v>1948</v>
      </c>
      <c r="M432" s="10" t="s">
        <v>1948</v>
      </c>
      <c r="N432" s="111" t="s">
        <v>1912</v>
      </c>
      <c r="O432" s="111" t="s">
        <v>1913</v>
      </c>
      <c r="P432" s="10" t="s">
        <v>331</v>
      </c>
      <c r="Q432" s="10" t="s">
        <v>331</v>
      </c>
      <c r="R432" s="10" t="s">
        <v>11</v>
      </c>
      <c r="S432" s="10" t="s">
        <v>331</v>
      </c>
      <c r="T432" s="73"/>
      <c r="U432" s="8" t="s">
        <v>2059</v>
      </c>
    </row>
    <row r="433" spans="1:21" ht="58.5" customHeight="1" x14ac:dyDescent="0.25">
      <c r="A433" s="403"/>
      <c r="B433" s="253"/>
      <c r="C433" s="192" t="s">
        <v>409</v>
      </c>
      <c r="D433" s="9" t="s">
        <v>1750</v>
      </c>
      <c r="E433" s="10" t="s">
        <v>311</v>
      </c>
      <c r="F433" s="10" t="s">
        <v>9</v>
      </c>
      <c r="G433" s="10" t="s">
        <v>315</v>
      </c>
      <c r="H433" s="10" t="s">
        <v>11</v>
      </c>
      <c r="I433" s="10" t="s">
        <v>11</v>
      </c>
      <c r="J433" s="111" t="str">
        <f>PROPER("PORTAL WEB UNIVERSIDAD DEL QUINDIO")</f>
        <v>Portal Web Universidad Del Quindio</v>
      </c>
      <c r="K433" s="111" t="str">
        <f>PROPER("VICERRECTORIA DE EXTENSIÓN - PROGRAMAS ACADEMICOS")</f>
        <v>Vicerrectoria De Extensión - Programas Academicos</v>
      </c>
      <c r="L433" s="10" t="s">
        <v>1751</v>
      </c>
      <c r="M433" s="10" t="s">
        <v>1751</v>
      </c>
      <c r="N433" s="111" t="str">
        <f>PROPER("VICERRECTORIA DE EXTENSIÓN - PROGRAMAS ACADEMICOS")</f>
        <v>Vicerrectoria De Extensión - Programas Academicos</v>
      </c>
      <c r="O433" s="56" t="s">
        <v>1752</v>
      </c>
      <c r="P433" s="35" t="s">
        <v>331</v>
      </c>
      <c r="Q433" s="35" t="s">
        <v>331</v>
      </c>
      <c r="R433" s="35" t="s">
        <v>11</v>
      </c>
      <c r="S433" s="35" t="s">
        <v>331</v>
      </c>
      <c r="T433" s="73"/>
      <c r="U433" s="8" t="s">
        <v>2059</v>
      </c>
    </row>
    <row r="434" spans="1:21" ht="15" customHeight="1" x14ac:dyDescent="0.25">
      <c r="A434" s="403"/>
      <c r="B434" s="253"/>
      <c r="C434" s="192" t="s">
        <v>410</v>
      </c>
      <c r="D434" s="111" t="s">
        <v>1764</v>
      </c>
      <c r="E434" s="10" t="s">
        <v>311</v>
      </c>
      <c r="F434" s="10" t="s">
        <v>1914</v>
      </c>
      <c r="G434" s="10" t="s">
        <v>1914</v>
      </c>
      <c r="H434" s="10" t="s">
        <v>1914</v>
      </c>
      <c r="I434" s="10" t="s">
        <v>1914</v>
      </c>
      <c r="J434" s="10" t="s">
        <v>1914</v>
      </c>
      <c r="K434" s="10" t="s">
        <v>1914</v>
      </c>
      <c r="L434" s="10" t="s">
        <v>1914</v>
      </c>
      <c r="M434" s="10" t="s">
        <v>1914</v>
      </c>
      <c r="N434" s="10" t="s">
        <v>1914</v>
      </c>
      <c r="O434" s="10" t="s">
        <v>1914</v>
      </c>
      <c r="P434" s="10" t="s">
        <v>1914</v>
      </c>
      <c r="Q434" s="10" t="s">
        <v>1914</v>
      </c>
      <c r="R434" s="10" t="s">
        <v>1914</v>
      </c>
      <c r="S434" s="10" t="s">
        <v>1914</v>
      </c>
      <c r="T434" s="73"/>
      <c r="U434" s="8" t="s">
        <v>2059</v>
      </c>
    </row>
    <row r="435" spans="1:21" ht="15" customHeight="1" x14ac:dyDescent="0.25">
      <c r="A435" s="403"/>
      <c r="B435" s="253"/>
      <c r="C435" s="192" t="s">
        <v>1840</v>
      </c>
      <c r="D435" s="149" t="s">
        <v>1954</v>
      </c>
      <c r="E435" s="150" t="s">
        <v>311</v>
      </c>
      <c r="F435" s="150" t="s">
        <v>312</v>
      </c>
      <c r="G435" s="150" t="s">
        <v>327</v>
      </c>
      <c r="H435" s="150" t="s">
        <v>11</v>
      </c>
      <c r="I435" s="150" t="s">
        <v>331</v>
      </c>
      <c r="J435" s="151" t="s">
        <v>386</v>
      </c>
      <c r="K435" s="151" t="s">
        <v>386</v>
      </c>
      <c r="L435" s="150" t="s">
        <v>335</v>
      </c>
      <c r="M435" s="152" t="s">
        <v>335</v>
      </c>
      <c r="N435" s="152" t="s">
        <v>402</v>
      </c>
      <c r="O435" s="111" t="s">
        <v>1955</v>
      </c>
      <c r="P435" s="150" t="s">
        <v>331</v>
      </c>
      <c r="Q435" s="150" t="s">
        <v>331</v>
      </c>
      <c r="R435" s="150" t="s">
        <v>11</v>
      </c>
      <c r="S435" s="150" t="s">
        <v>331</v>
      </c>
      <c r="T435" s="73"/>
      <c r="U435" s="8" t="s">
        <v>2058</v>
      </c>
    </row>
    <row r="436" spans="1:21" ht="72" customHeight="1" thickBot="1" x14ac:dyDescent="0.3">
      <c r="A436" s="403"/>
      <c r="B436" s="254"/>
      <c r="C436" s="192" t="s">
        <v>1841</v>
      </c>
      <c r="D436" s="111" t="s">
        <v>1764</v>
      </c>
      <c r="E436" s="10" t="s">
        <v>311</v>
      </c>
      <c r="F436" s="10" t="s">
        <v>1914</v>
      </c>
      <c r="G436" s="10" t="s">
        <v>1914</v>
      </c>
      <c r="H436" s="10" t="s">
        <v>1914</v>
      </c>
      <c r="I436" s="10" t="s">
        <v>1914</v>
      </c>
      <c r="J436" s="10" t="s">
        <v>1914</v>
      </c>
      <c r="K436" s="10" t="s">
        <v>1914</v>
      </c>
      <c r="L436" s="10" t="s">
        <v>1914</v>
      </c>
      <c r="M436" s="10" t="s">
        <v>1914</v>
      </c>
      <c r="N436" s="10" t="s">
        <v>1914</v>
      </c>
      <c r="O436" s="10" t="s">
        <v>1914</v>
      </c>
      <c r="P436" s="10" t="s">
        <v>1914</v>
      </c>
      <c r="Q436" s="10" t="s">
        <v>1914</v>
      </c>
      <c r="R436" s="10" t="s">
        <v>1914</v>
      </c>
      <c r="S436" s="10" t="s">
        <v>1914</v>
      </c>
      <c r="T436" s="73"/>
      <c r="U436" s="8" t="s">
        <v>2059</v>
      </c>
    </row>
    <row r="437" spans="1:21" ht="15" customHeight="1" x14ac:dyDescent="0.25">
      <c r="A437" s="403"/>
      <c r="B437" s="252" t="s">
        <v>1842</v>
      </c>
      <c r="C437" s="194" t="s">
        <v>1857</v>
      </c>
      <c r="D437" s="111" t="s">
        <v>1858</v>
      </c>
      <c r="E437" s="10" t="s">
        <v>311</v>
      </c>
      <c r="F437" s="10" t="s">
        <v>312</v>
      </c>
      <c r="G437" s="10" t="s">
        <v>327</v>
      </c>
      <c r="H437" s="10" t="s">
        <v>11</v>
      </c>
      <c r="I437" s="10" t="s">
        <v>331</v>
      </c>
      <c r="J437" s="111" t="s">
        <v>1859</v>
      </c>
      <c r="K437" s="111" t="s">
        <v>1859</v>
      </c>
      <c r="L437" s="10" t="s">
        <v>1948</v>
      </c>
      <c r="M437" s="10" t="s">
        <v>1948</v>
      </c>
      <c r="N437" s="111" t="s">
        <v>1859</v>
      </c>
      <c r="O437" s="302" t="s">
        <v>1860</v>
      </c>
      <c r="P437" s="10" t="s">
        <v>331</v>
      </c>
      <c r="Q437" s="10" t="s">
        <v>331</v>
      </c>
      <c r="R437" s="10" t="s">
        <v>11</v>
      </c>
      <c r="S437" s="10" t="s">
        <v>331</v>
      </c>
      <c r="T437" s="73"/>
      <c r="U437" s="8" t="s">
        <v>2059</v>
      </c>
    </row>
    <row r="438" spans="1:21" ht="15" customHeight="1" x14ac:dyDescent="0.25">
      <c r="A438" s="403"/>
      <c r="B438" s="253"/>
      <c r="C438" s="194" t="s">
        <v>409</v>
      </c>
      <c r="D438" s="111" t="s">
        <v>1861</v>
      </c>
      <c r="E438" s="10" t="s">
        <v>311</v>
      </c>
      <c r="F438" s="10" t="s">
        <v>312</v>
      </c>
      <c r="G438" s="10" t="s">
        <v>327</v>
      </c>
      <c r="H438" s="10" t="s">
        <v>11</v>
      </c>
      <c r="I438" s="10" t="s">
        <v>331</v>
      </c>
      <c r="J438" s="111" t="s">
        <v>1859</v>
      </c>
      <c r="K438" s="111" t="s">
        <v>1862</v>
      </c>
      <c r="L438" s="10" t="s">
        <v>1948</v>
      </c>
      <c r="M438" s="10" t="s">
        <v>1948</v>
      </c>
      <c r="N438" s="111" t="s">
        <v>1862</v>
      </c>
      <c r="O438" s="303"/>
      <c r="P438" s="10" t="s">
        <v>331</v>
      </c>
      <c r="Q438" s="10" t="s">
        <v>331</v>
      </c>
      <c r="R438" s="10" t="s">
        <v>11</v>
      </c>
      <c r="S438" s="10" t="s">
        <v>331</v>
      </c>
      <c r="T438" s="73"/>
      <c r="U438" s="8" t="s">
        <v>2059</v>
      </c>
    </row>
    <row r="439" spans="1:21" ht="15" customHeight="1" x14ac:dyDescent="0.25">
      <c r="A439" s="403"/>
      <c r="B439" s="253"/>
      <c r="C439" s="192" t="s">
        <v>410</v>
      </c>
      <c r="D439" s="111" t="s">
        <v>1863</v>
      </c>
      <c r="E439" s="10" t="s">
        <v>311</v>
      </c>
      <c r="F439" s="10" t="s">
        <v>312</v>
      </c>
      <c r="G439" s="10" t="s">
        <v>327</v>
      </c>
      <c r="H439" s="10" t="s">
        <v>11</v>
      </c>
      <c r="I439" s="10" t="s">
        <v>331</v>
      </c>
      <c r="J439" s="111" t="s">
        <v>1859</v>
      </c>
      <c r="K439" s="111" t="s">
        <v>1859</v>
      </c>
      <c r="L439" s="10" t="s">
        <v>1948</v>
      </c>
      <c r="M439" s="10" t="s">
        <v>1948</v>
      </c>
      <c r="N439" s="111" t="s">
        <v>1864</v>
      </c>
      <c r="O439" s="303"/>
      <c r="P439" s="10" t="s">
        <v>331</v>
      </c>
      <c r="Q439" s="10" t="s">
        <v>331</v>
      </c>
      <c r="R439" s="10" t="s">
        <v>11</v>
      </c>
      <c r="S439" s="10" t="s">
        <v>331</v>
      </c>
      <c r="T439" s="73"/>
      <c r="U439" s="8" t="s">
        <v>2058</v>
      </c>
    </row>
    <row r="440" spans="1:21" ht="15" customHeight="1" x14ac:dyDescent="0.25">
      <c r="A440" s="403"/>
      <c r="B440" s="253"/>
      <c r="C440" s="192" t="s">
        <v>1865</v>
      </c>
      <c r="D440" s="111" t="s">
        <v>1866</v>
      </c>
      <c r="E440" s="10" t="s">
        <v>311</v>
      </c>
      <c r="F440" s="10" t="s">
        <v>312</v>
      </c>
      <c r="G440" s="10" t="s">
        <v>327</v>
      </c>
      <c r="H440" s="10" t="s">
        <v>11</v>
      </c>
      <c r="I440" s="10" t="s">
        <v>331</v>
      </c>
      <c r="J440" s="111" t="s">
        <v>1859</v>
      </c>
      <c r="K440" s="111" t="s">
        <v>1859</v>
      </c>
      <c r="L440" s="10" t="s">
        <v>1948</v>
      </c>
      <c r="M440" s="10" t="s">
        <v>1948</v>
      </c>
      <c r="N440" s="111" t="s">
        <v>1864</v>
      </c>
      <c r="O440" s="304"/>
      <c r="P440" s="10" t="s">
        <v>331</v>
      </c>
      <c r="Q440" s="10" t="s">
        <v>331</v>
      </c>
      <c r="R440" s="10" t="s">
        <v>11</v>
      </c>
      <c r="S440" s="10" t="s">
        <v>331</v>
      </c>
      <c r="T440" s="73"/>
      <c r="U440" s="8" t="s">
        <v>2059</v>
      </c>
    </row>
    <row r="441" spans="1:21" ht="15" customHeight="1" thickBot="1" x14ac:dyDescent="0.3">
      <c r="A441" s="403"/>
      <c r="B441" s="254"/>
      <c r="C441" s="87" t="s">
        <v>1840</v>
      </c>
      <c r="D441" s="149" t="s">
        <v>1954</v>
      </c>
      <c r="E441" s="150" t="s">
        <v>311</v>
      </c>
      <c r="F441" s="150" t="s">
        <v>312</v>
      </c>
      <c r="G441" s="150" t="s">
        <v>327</v>
      </c>
      <c r="H441" s="150" t="s">
        <v>11</v>
      </c>
      <c r="I441" s="150" t="s">
        <v>331</v>
      </c>
      <c r="J441" s="151" t="s">
        <v>386</v>
      </c>
      <c r="K441" s="151" t="s">
        <v>386</v>
      </c>
      <c r="L441" s="150" t="s">
        <v>335</v>
      </c>
      <c r="M441" s="152" t="s">
        <v>335</v>
      </c>
      <c r="N441" s="152" t="s">
        <v>402</v>
      </c>
      <c r="O441" s="111" t="s">
        <v>1955</v>
      </c>
      <c r="P441" s="150" t="s">
        <v>331</v>
      </c>
      <c r="Q441" s="150" t="s">
        <v>331</v>
      </c>
      <c r="R441" s="150" t="s">
        <v>11</v>
      </c>
      <c r="S441" s="150" t="s">
        <v>331</v>
      </c>
      <c r="T441" s="74"/>
      <c r="U441" s="8" t="s">
        <v>2059</v>
      </c>
    </row>
    <row r="442" spans="1:21" ht="15" customHeight="1" x14ac:dyDescent="0.25">
      <c r="A442" s="403"/>
      <c r="B442" s="252" t="s">
        <v>1915</v>
      </c>
      <c r="C442" s="189" t="s">
        <v>1857</v>
      </c>
      <c r="D442" s="111" t="s">
        <v>1906</v>
      </c>
      <c r="E442" s="10" t="s">
        <v>1907</v>
      </c>
      <c r="F442" s="10" t="s">
        <v>1886</v>
      </c>
      <c r="G442" s="10" t="s">
        <v>552</v>
      </c>
      <c r="H442" s="10" t="s">
        <v>11</v>
      </c>
      <c r="I442" s="10" t="s">
        <v>331</v>
      </c>
      <c r="J442" s="111" t="s">
        <v>1252</v>
      </c>
      <c r="K442" s="111" t="s">
        <v>1252</v>
      </c>
      <c r="L442" s="10" t="s">
        <v>1948</v>
      </c>
      <c r="M442" s="10" t="s">
        <v>1948</v>
      </c>
      <c r="N442" s="111" t="s">
        <v>1908</v>
      </c>
      <c r="O442" s="108" t="s">
        <v>1916</v>
      </c>
      <c r="P442" s="10" t="s">
        <v>331</v>
      </c>
      <c r="Q442" s="10" t="s">
        <v>331</v>
      </c>
      <c r="R442" s="10" t="s">
        <v>11</v>
      </c>
      <c r="S442" s="10" t="s">
        <v>331</v>
      </c>
      <c r="T442" s="53"/>
      <c r="U442" s="8" t="s">
        <v>2059</v>
      </c>
    </row>
    <row r="443" spans="1:21" ht="37.5" customHeight="1" x14ac:dyDescent="0.25">
      <c r="A443" s="403"/>
      <c r="B443" s="253"/>
      <c r="C443" s="181" t="s">
        <v>409</v>
      </c>
      <c r="D443" s="9" t="s">
        <v>1750</v>
      </c>
      <c r="E443" s="10" t="s">
        <v>311</v>
      </c>
      <c r="F443" s="10" t="s">
        <v>9</v>
      </c>
      <c r="G443" s="10" t="s">
        <v>1901</v>
      </c>
      <c r="H443" s="10" t="s">
        <v>11</v>
      </c>
      <c r="I443" s="10" t="s">
        <v>11</v>
      </c>
      <c r="J443" s="111" t="str">
        <f>PROPER("PORTAL WEB UNIVERSIDAD DEL QUINDIO")</f>
        <v>Portal Web Universidad Del Quindio</v>
      </c>
      <c r="K443" s="111" t="str">
        <f>PROPER("VICERRECTORIA DE EXTENSIÓN - PROGRAMAS ACADEMICOS")</f>
        <v>Vicerrectoria De Extensión - Programas Academicos</v>
      </c>
      <c r="L443" s="10" t="s">
        <v>1948</v>
      </c>
      <c r="M443" s="10" t="s">
        <v>1948</v>
      </c>
      <c r="N443" s="111" t="str">
        <f>PROPER("VICERRECTORIA DE EXTENSIÓN - PROGRAMAS ACADEMICOS")</f>
        <v>Vicerrectoria De Extensión - Programas Academicos</v>
      </c>
      <c r="O443" s="111" t="s">
        <v>1898</v>
      </c>
      <c r="P443" s="10" t="s">
        <v>331</v>
      </c>
      <c r="Q443" s="10" t="s">
        <v>331</v>
      </c>
      <c r="R443" s="10" t="s">
        <v>11</v>
      </c>
      <c r="S443" s="10" t="s">
        <v>331</v>
      </c>
      <c r="T443" s="53"/>
      <c r="U443" s="8" t="s">
        <v>2059</v>
      </c>
    </row>
    <row r="444" spans="1:21" ht="15" customHeight="1" x14ac:dyDescent="0.25">
      <c r="A444" s="403"/>
      <c r="B444" s="253"/>
      <c r="C444" s="181" t="s">
        <v>410</v>
      </c>
      <c r="D444" s="111" t="s">
        <v>331</v>
      </c>
      <c r="E444" s="111" t="s">
        <v>331</v>
      </c>
      <c r="F444" s="111" t="s">
        <v>331</v>
      </c>
      <c r="G444" s="111" t="s">
        <v>331</v>
      </c>
      <c r="H444" s="111" t="s">
        <v>331</v>
      </c>
      <c r="I444" s="111" t="s">
        <v>331</v>
      </c>
      <c r="J444" s="111" t="s">
        <v>331</v>
      </c>
      <c r="K444" s="111" t="s">
        <v>331</v>
      </c>
      <c r="L444" s="111" t="s">
        <v>331</v>
      </c>
      <c r="M444" s="111" t="s">
        <v>331</v>
      </c>
      <c r="N444" s="111" t="s">
        <v>331</v>
      </c>
      <c r="O444" s="10" t="s">
        <v>331</v>
      </c>
      <c r="P444" s="111" t="s">
        <v>331</v>
      </c>
      <c r="Q444" s="111" t="s">
        <v>331</v>
      </c>
      <c r="R444" s="111" t="s">
        <v>331</v>
      </c>
      <c r="S444" s="111" t="s">
        <v>331</v>
      </c>
      <c r="T444" s="53"/>
      <c r="U444" s="8" t="s">
        <v>2059</v>
      </c>
    </row>
    <row r="445" spans="1:21" ht="15" customHeight="1" x14ac:dyDescent="0.25">
      <c r="A445" s="403"/>
      <c r="B445" s="253"/>
      <c r="C445" s="181" t="s">
        <v>1840</v>
      </c>
      <c r="D445" s="111" t="s">
        <v>331</v>
      </c>
      <c r="E445" s="111" t="s">
        <v>331</v>
      </c>
      <c r="F445" s="111" t="s">
        <v>331</v>
      </c>
      <c r="G445" s="111" t="s">
        <v>331</v>
      </c>
      <c r="H445" s="111" t="s">
        <v>331</v>
      </c>
      <c r="I445" s="111" t="s">
        <v>331</v>
      </c>
      <c r="J445" s="111" t="s">
        <v>331</v>
      </c>
      <c r="K445" s="111" t="s">
        <v>331</v>
      </c>
      <c r="L445" s="111" t="s">
        <v>331</v>
      </c>
      <c r="M445" s="111" t="s">
        <v>331</v>
      </c>
      <c r="N445" s="111" t="s">
        <v>331</v>
      </c>
      <c r="O445" s="10" t="s">
        <v>331</v>
      </c>
      <c r="P445" s="111" t="s">
        <v>331</v>
      </c>
      <c r="Q445" s="111" t="s">
        <v>331</v>
      </c>
      <c r="R445" s="111" t="s">
        <v>331</v>
      </c>
      <c r="S445" s="111" t="s">
        <v>331</v>
      </c>
      <c r="T445" s="53"/>
      <c r="U445" s="8" t="s">
        <v>2059</v>
      </c>
    </row>
    <row r="446" spans="1:21" ht="15" customHeight="1" thickBot="1" x14ac:dyDescent="0.3">
      <c r="A446" s="404"/>
      <c r="B446" s="254"/>
      <c r="C446" s="181" t="s">
        <v>1841</v>
      </c>
      <c r="D446" s="111" t="s">
        <v>331</v>
      </c>
      <c r="E446" s="111" t="s">
        <v>331</v>
      </c>
      <c r="F446" s="111" t="s">
        <v>331</v>
      </c>
      <c r="G446" s="111" t="s">
        <v>331</v>
      </c>
      <c r="H446" s="111" t="s">
        <v>331</v>
      </c>
      <c r="I446" s="111" t="s">
        <v>331</v>
      </c>
      <c r="J446" s="111" t="s">
        <v>331</v>
      </c>
      <c r="K446" s="111" t="s">
        <v>331</v>
      </c>
      <c r="L446" s="111" t="s">
        <v>331</v>
      </c>
      <c r="M446" s="111" t="s">
        <v>331</v>
      </c>
      <c r="N446" s="111" t="s">
        <v>331</v>
      </c>
      <c r="O446" s="10" t="s">
        <v>331</v>
      </c>
      <c r="P446" s="111" t="s">
        <v>331</v>
      </c>
      <c r="Q446" s="111" t="s">
        <v>331</v>
      </c>
      <c r="R446" s="111" t="s">
        <v>331</v>
      </c>
      <c r="S446" s="111" t="s">
        <v>331</v>
      </c>
      <c r="T446" s="53"/>
      <c r="U446" s="8" t="s">
        <v>2059</v>
      </c>
    </row>
    <row r="447" spans="1:21" ht="42.75" x14ac:dyDescent="0.25">
      <c r="A447" s="371" t="s">
        <v>113</v>
      </c>
      <c r="B447" s="297" t="s">
        <v>114</v>
      </c>
      <c r="C447" s="192" t="s">
        <v>473</v>
      </c>
      <c r="D447" s="111" t="s">
        <v>1609</v>
      </c>
      <c r="E447" s="111" t="s">
        <v>311</v>
      </c>
      <c r="F447" s="111" t="s">
        <v>1041</v>
      </c>
      <c r="G447" s="111" t="s">
        <v>1261</v>
      </c>
      <c r="H447" s="111" t="s">
        <v>11</v>
      </c>
      <c r="I447" s="111" t="s">
        <v>331</v>
      </c>
      <c r="J447" s="111" t="s">
        <v>1262</v>
      </c>
      <c r="K447" s="111" t="s">
        <v>1252</v>
      </c>
      <c r="L447" s="10" t="s">
        <v>334</v>
      </c>
      <c r="M447" s="10" t="s">
        <v>334</v>
      </c>
      <c r="N447" s="111" t="s">
        <v>1252</v>
      </c>
      <c r="O447" s="111" t="s">
        <v>1917</v>
      </c>
      <c r="P447" s="111" t="s">
        <v>331</v>
      </c>
      <c r="Q447" s="111" t="s">
        <v>331</v>
      </c>
      <c r="R447" s="111" t="s">
        <v>11</v>
      </c>
      <c r="S447" s="111" t="s">
        <v>331</v>
      </c>
      <c r="T447" s="67"/>
      <c r="U447" s="8" t="s">
        <v>2059</v>
      </c>
    </row>
    <row r="448" spans="1:21" ht="42.75" x14ac:dyDescent="0.25">
      <c r="A448" s="372"/>
      <c r="B448" s="298"/>
      <c r="C448" s="192" t="s">
        <v>1255</v>
      </c>
      <c r="D448" s="111" t="s">
        <v>1258</v>
      </c>
      <c r="E448" s="111" t="s">
        <v>311</v>
      </c>
      <c r="F448" s="111" t="s">
        <v>1041</v>
      </c>
      <c r="G448" s="111" t="s">
        <v>1261</v>
      </c>
      <c r="H448" s="111" t="s">
        <v>11</v>
      </c>
      <c r="I448" s="111" t="s">
        <v>331</v>
      </c>
      <c r="J448" s="111" t="s">
        <v>1252</v>
      </c>
      <c r="K448" s="111" t="s">
        <v>1252</v>
      </c>
      <c r="L448" s="10" t="s">
        <v>334</v>
      </c>
      <c r="M448" s="10" t="s">
        <v>334</v>
      </c>
      <c r="N448" s="111" t="s">
        <v>1252</v>
      </c>
      <c r="O448" s="111" t="s">
        <v>1918</v>
      </c>
      <c r="P448" s="111" t="s">
        <v>331</v>
      </c>
      <c r="Q448" s="111" t="s">
        <v>11</v>
      </c>
      <c r="R448" s="111" t="s">
        <v>11</v>
      </c>
      <c r="S448" s="111" t="s">
        <v>331</v>
      </c>
      <c r="T448" s="36"/>
      <c r="U448" s="8" t="s">
        <v>2059</v>
      </c>
    </row>
    <row r="449" spans="1:21" ht="42.75" x14ac:dyDescent="0.25">
      <c r="A449" s="372"/>
      <c r="B449" s="298"/>
      <c r="C449" s="192" t="s">
        <v>1256</v>
      </c>
      <c r="D449" s="111" t="s">
        <v>1259</v>
      </c>
      <c r="E449" s="111" t="s">
        <v>311</v>
      </c>
      <c r="F449" s="111" t="s">
        <v>1041</v>
      </c>
      <c r="G449" s="111" t="s">
        <v>1261</v>
      </c>
      <c r="H449" s="111" t="s">
        <v>11</v>
      </c>
      <c r="I449" s="111" t="s">
        <v>331</v>
      </c>
      <c r="J449" s="111" t="s">
        <v>1252</v>
      </c>
      <c r="K449" s="111" t="s">
        <v>1252</v>
      </c>
      <c r="L449" s="10" t="s">
        <v>334</v>
      </c>
      <c r="M449" s="10" t="s">
        <v>334</v>
      </c>
      <c r="N449" s="111" t="s">
        <v>1252</v>
      </c>
      <c r="O449" s="111" t="s">
        <v>1919</v>
      </c>
      <c r="P449" s="111" t="s">
        <v>331</v>
      </c>
      <c r="Q449" s="111" t="s">
        <v>11</v>
      </c>
      <c r="R449" s="111" t="s">
        <v>11</v>
      </c>
      <c r="S449" s="111" t="s">
        <v>331</v>
      </c>
      <c r="T449" s="36"/>
      <c r="U449" s="8" t="s">
        <v>2059</v>
      </c>
    </row>
    <row r="450" spans="1:21" ht="39.75" customHeight="1" thickBot="1" x14ac:dyDescent="0.3">
      <c r="A450" s="372"/>
      <c r="B450" s="299"/>
      <c r="C450" s="77" t="s">
        <v>1257</v>
      </c>
      <c r="D450" s="108" t="s">
        <v>1260</v>
      </c>
      <c r="E450" s="108" t="s">
        <v>311</v>
      </c>
      <c r="F450" s="108" t="s">
        <v>1041</v>
      </c>
      <c r="G450" s="108" t="s">
        <v>1261</v>
      </c>
      <c r="H450" s="108" t="s">
        <v>11</v>
      </c>
      <c r="I450" s="108" t="s">
        <v>331</v>
      </c>
      <c r="J450" s="108" t="s">
        <v>1252</v>
      </c>
      <c r="K450" s="108" t="s">
        <v>1252</v>
      </c>
      <c r="L450" s="10" t="s">
        <v>334</v>
      </c>
      <c r="M450" s="10" t="s">
        <v>334</v>
      </c>
      <c r="N450" s="108" t="s">
        <v>1252</v>
      </c>
      <c r="O450" s="108" t="s">
        <v>1920</v>
      </c>
      <c r="P450" s="108" t="s">
        <v>1921</v>
      </c>
      <c r="Q450" s="118" t="s">
        <v>11</v>
      </c>
      <c r="R450" s="118" t="s">
        <v>11</v>
      </c>
      <c r="S450" s="108" t="s">
        <v>1922</v>
      </c>
      <c r="T450" s="36"/>
      <c r="U450" s="8" t="s">
        <v>2059</v>
      </c>
    </row>
    <row r="451" spans="1:21" ht="39.75" customHeight="1" x14ac:dyDescent="0.25">
      <c r="A451" s="372"/>
      <c r="B451" s="283" t="s">
        <v>1254</v>
      </c>
      <c r="C451" s="192" t="s">
        <v>473</v>
      </c>
      <c r="D451" s="111" t="s">
        <v>331</v>
      </c>
      <c r="E451" s="111" t="s">
        <v>331</v>
      </c>
      <c r="F451" s="111" t="s">
        <v>331</v>
      </c>
      <c r="G451" s="111" t="s">
        <v>331</v>
      </c>
      <c r="H451" s="111" t="s">
        <v>331</v>
      </c>
      <c r="I451" s="111" t="s">
        <v>331</v>
      </c>
      <c r="J451" s="111" t="s">
        <v>331</v>
      </c>
      <c r="K451" s="111" t="s">
        <v>331</v>
      </c>
      <c r="L451" s="111" t="s">
        <v>331</v>
      </c>
      <c r="M451" s="111" t="s">
        <v>331</v>
      </c>
      <c r="N451" s="111" t="s">
        <v>331</v>
      </c>
      <c r="O451" s="10" t="s">
        <v>331</v>
      </c>
      <c r="P451" s="111" t="s">
        <v>331</v>
      </c>
      <c r="Q451" s="111" t="s">
        <v>331</v>
      </c>
      <c r="R451" s="111" t="s">
        <v>331</v>
      </c>
      <c r="S451" s="111" t="s">
        <v>331</v>
      </c>
      <c r="T451" s="36"/>
      <c r="U451" s="8" t="s">
        <v>2058</v>
      </c>
    </row>
    <row r="452" spans="1:21" ht="39.75" customHeight="1" x14ac:dyDescent="0.25">
      <c r="A452" s="372"/>
      <c r="B452" s="284"/>
      <c r="C452" s="192" t="s">
        <v>1255</v>
      </c>
      <c r="D452" s="111" t="s">
        <v>331</v>
      </c>
      <c r="E452" s="111" t="s">
        <v>331</v>
      </c>
      <c r="F452" s="111" t="s">
        <v>331</v>
      </c>
      <c r="G452" s="111" t="s">
        <v>331</v>
      </c>
      <c r="H452" s="111" t="s">
        <v>331</v>
      </c>
      <c r="I452" s="111" t="s">
        <v>331</v>
      </c>
      <c r="J452" s="111" t="s">
        <v>331</v>
      </c>
      <c r="K452" s="111" t="s">
        <v>331</v>
      </c>
      <c r="L452" s="111" t="s">
        <v>331</v>
      </c>
      <c r="M452" s="111" t="s">
        <v>331</v>
      </c>
      <c r="N452" s="111" t="s">
        <v>331</v>
      </c>
      <c r="O452" s="10" t="s">
        <v>331</v>
      </c>
      <c r="P452" s="111" t="s">
        <v>331</v>
      </c>
      <c r="Q452" s="111" t="s">
        <v>331</v>
      </c>
      <c r="R452" s="111" t="s">
        <v>331</v>
      </c>
      <c r="S452" s="111" t="s">
        <v>331</v>
      </c>
      <c r="T452" s="36"/>
      <c r="U452" s="8" t="s">
        <v>2059</v>
      </c>
    </row>
    <row r="453" spans="1:21" ht="39.75" customHeight="1" x14ac:dyDescent="0.25">
      <c r="A453" s="372"/>
      <c r="B453" s="284"/>
      <c r="C453" s="192" t="s">
        <v>1256</v>
      </c>
      <c r="D453" s="111" t="s">
        <v>331</v>
      </c>
      <c r="E453" s="111" t="s">
        <v>331</v>
      </c>
      <c r="F453" s="111" t="s">
        <v>331</v>
      </c>
      <c r="G453" s="111" t="s">
        <v>331</v>
      </c>
      <c r="H453" s="111" t="s">
        <v>331</v>
      </c>
      <c r="I453" s="111" t="s">
        <v>331</v>
      </c>
      <c r="J453" s="111" t="s">
        <v>331</v>
      </c>
      <c r="K453" s="111" t="s">
        <v>331</v>
      </c>
      <c r="L453" s="111" t="s">
        <v>331</v>
      </c>
      <c r="M453" s="111" t="s">
        <v>331</v>
      </c>
      <c r="N453" s="111" t="s">
        <v>331</v>
      </c>
      <c r="O453" s="10" t="s">
        <v>331</v>
      </c>
      <c r="P453" s="111" t="s">
        <v>331</v>
      </c>
      <c r="Q453" s="111" t="s">
        <v>331</v>
      </c>
      <c r="R453" s="111" t="s">
        <v>331</v>
      </c>
      <c r="S453" s="111" t="s">
        <v>331</v>
      </c>
      <c r="T453" s="36"/>
      <c r="U453" s="8" t="s">
        <v>2059</v>
      </c>
    </row>
    <row r="454" spans="1:21" ht="30.75" customHeight="1" thickBot="1" x14ac:dyDescent="0.3">
      <c r="A454" s="372"/>
      <c r="B454" s="285"/>
      <c r="C454" s="192" t="s">
        <v>1257</v>
      </c>
      <c r="D454" s="111" t="s">
        <v>331</v>
      </c>
      <c r="E454" s="111" t="s">
        <v>331</v>
      </c>
      <c r="F454" s="111" t="s">
        <v>331</v>
      </c>
      <c r="G454" s="111" t="s">
        <v>331</v>
      </c>
      <c r="H454" s="111" t="s">
        <v>331</v>
      </c>
      <c r="I454" s="111" t="s">
        <v>331</v>
      </c>
      <c r="J454" s="111" t="s">
        <v>331</v>
      </c>
      <c r="K454" s="111" t="s">
        <v>331</v>
      </c>
      <c r="L454" s="111" t="s">
        <v>331</v>
      </c>
      <c r="M454" s="111" t="s">
        <v>331</v>
      </c>
      <c r="N454" s="111" t="s">
        <v>331</v>
      </c>
      <c r="O454" s="10" t="s">
        <v>331</v>
      </c>
      <c r="P454" s="111" t="s">
        <v>331</v>
      </c>
      <c r="Q454" s="111" t="s">
        <v>331</v>
      </c>
      <c r="R454" s="111" t="s">
        <v>331</v>
      </c>
      <c r="S454" s="111" t="s">
        <v>331</v>
      </c>
      <c r="T454" s="36"/>
      <c r="U454" s="8" t="s">
        <v>2059</v>
      </c>
    </row>
    <row r="455" spans="1:21" ht="28.5" x14ac:dyDescent="0.25">
      <c r="A455" s="372"/>
      <c r="B455" s="297" t="s">
        <v>115</v>
      </c>
      <c r="C455" s="192" t="s">
        <v>1960</v>
      </c>
      <c r="D455" s="9" t="s">
        <v>1184</v>
      </c>
      <c r="E455" s="10" t="s">
        <v>311</v>
      </c>
      <c r="F455" s="111" t="s">
        <v>735</v>
      </c>
      <c r="G455" s="111" t="s">
        <v>1165</v>
      </c>
      <c r="H455" s="10" t="s">
        <v>11</v>
      </c>
      <c r="I455" s="111" t="s">
        <v>331</v>
      </c>
      <c r="J455" s="111" t="str">
        <f t="shared" ref="J455:K462" si="28">PROPER("OFICINA ASESORA DE ASUNTOS DOCENTES")</f>
        <v>Oficina Asesora De Asuntos Docentes</v>
      </c>
      <c r="K455" s="111" t="str">
        <f t="shared" si="28"/>
        <v>Oficina Asesora De Asuntos Docentes</v>
      </c>
      <c r="L455" s="10" t="s">
        <v>1948</v>
      </c>
      <c r="M455" s="35" t="s">
        <v>331</v>
      </c>
      <c r="N455" s="111" t="str">
        <f t="shared" ref="N455:N462" si="29">PROPER("OFICINA ASESORA DE ASUNTOS DOCENTES")</f>
        <v>Oficina Asesora De Asuntos Docentes</v>
      </c>
      <c r="O455" s="111" t="str">
        <f>PROPER("ESTATUTO DOCENTE 049 DE 1995")</f>
        <v>Estatuto Docente 049 De 1995</v>
      </c>
      <c r="P455" s="10" t="s">
        <v>331</v>
      </c>
      <c r="Q455" s="10" t="s">
        <v>331</v>
      </c>
      <c r="R455" s="10" t="s">
        <v>11</v>
      </c>
      <c r="S455" s="10" t="s">
        <v>331</v>
      </c>
      <c r="T455" s="36"/>
      <c r="U455" s="8" t="s">
        <v>2059</v>
      </c>
    </row>
    <row r="456" spans="1:21" ht="42.75" x14ac:dyDescent="0.25">
      <c r="A456" s="372"/>
      <c r="B456" s="298"/>
      <c r="C456" s="194" t="s">
        <v>1177</v>
      </c>
      <c r="D456" s="9" t="s">
        <v>1196</v>
      </c>
      <c r="E456" s="10" t="s">
        <v>311</v>
      </c>
      <c r="F456" s="10" t="s">
        <v>312</v>
      </c>
      <c r="G456" s="10" t="s">
        <v>1203</v>
      </c>
      <c r="H456" s="10" t="s">
        <v>11</v>
      </c>
      <c r="I456" s="10" t="s">
        <v>331</v>
      </c>
      <c r="J456" s="111" t="str">
        <f t="shared" si="28"/>
        <v>Oficina Asesora De Asuntos Docentes</v>
      </c>
      <c r="K456" s="111" t="str">
        <f t="shared" si="28"/>
        <v>Oficina Asesora De Asuntos Docentes</v>
      </c>
      <c r="L456" s="10" t="s">
        <v>1948</v>
      </c>
      <c r="M456" s="35" t="s">
        <v>331</v>
      </c>
      <c r="N456" s="111" t="str">
        <f t="shared" si="29"/>
        <v>Oficina Asesora De Asuntos Docentes</v>
      </c>
      <c r="O456" s="111" t="str">
        <f>PROPER("ACUERDO QUE SEA EXPEDIDOPOR EL CONSEJO ACADEMICO PARA CADA CONVOCATORIA")</f>
        <v>Acuerdo Que Sea Expedidopor El Consejo Academico Para Cada Convocatoria</v>
      </c>
      <c r="P456" s="10" t="s">
        <v>331</v>
      </c>
      <c r="Q456" s="10" t="s">
        <v>331</v>
      </c>
      <c r="R456" s="10" t="s">
        <v>11</v>
      </c>
      <c r="S456" s="10" t="s">
        <v>331</v>
      </c>
      <c r="T456" s="36"/>
      <c r="U456" s="8" t="s">
        <v>2059</v>
      </c>
    </row>
    <row r="457" spans="1:21" ht="58.5" customHeight="1" x14ac:dyDescent="0.25">
      <c r="A457" s="372"/>
      <c r="B457" s="298"/>
      <c r="C457" s="194" t="s">
        <v>1178</v>
      </c>
      <c r="D457" s="9" t="s">
        <v>1197</v>
      </c>
      <c r="E457" s="10" t="s">
        <v>311</v>
      </c>
      <c r="F457" s="111" t="s">
        <v>735</v>
      </c>
      <c r="G457" s="10" t="s">
        <v>1204</v>
      </c>
      <c r="H457" s="10" t="s">
        <v>11</v>
      </c>
      <c r="I457" s="10" t="s">
        <v>11</v>
      </c>
      <c r="J457" s="111" t="str">
        <f t="shared" si="28"/>
        <v>Oficina Asesora De Asuntos Docentes</v>
      </c>
      <c r="K457" s="111" t="str">
        <f t="shared" si="28"/>
        <v>Oficina Asesora De Asuntos Docentes</v>
      </c>
      <c r="L457" s="10" t="s">
        <v>1948</v>
      </c>
      <c r="M457" s="10" t="s">
        <v>1948</v>
      </c>
      <c r="N457" s="111" t="str">
        <f t="shared" si="29"/>
        <v>Oficina Asesora De Asuntos Docentes</v>
      </c>
      <c r="O457" s="111" t="str">
        <f>PROPER("ACUERDO QUE SEA EXPEDIDOPOR EL CONSEJO ACADEMICO PARA CADA CONVOCATORIA")</f>
        <v>Acuerdo Que Sea Expedidopor El Consejo Academico Para Cada Convocatoria</v>
      </c>
      <c r="P457" s="10" t="s">
        <v>331</v>
      </c>
      <c r="Q457" s="10" t="s">
        <v>331</v>
      </c>
      <c r="R457" s="10" t="s">
        <v>11</v>
      </c>
      <c r="S457" s="10" t="s">
        <v>331</v>
      </c>
      <c r="T457" s="36"/>
      <c r="U457" s="8" t="s">
        <v>2059</v>
      </c>
    </row>
    <row r="458" spans="1:21" ht="57" x14ac:dyDescent="0.25">
      <c r="A458" s="372"/>
      <c r="B458" s="298"/>
      <c r="C458" s="194" t="s">
        <v>1179</v>
      </c>
      <c r="D458" s="9" t="s">
        <v>1198</v>
      </c>
      <c r="E458" s="10" t="s">
        <v>311</v>
      </c>
      <c r="F458" s="111" t="s">
        <v>735</v>
      </c>
      <c r="G458" s="10" t="s">
        <v>1204</v>
      </c>
      <c r="H458" s="10" t="s">
        <v>316</v>
      </c>
      <c r="I458" s="10" t="s">
        <v>316</v>
      </c>
      <c r="J458" s="111" t="str">
        <f t="shared" si="28"/>
        <v>Oficina Asesora De Asuntos Docentes</v>
      </c>
      <c r="K458" s="111" t="str">
        <f t="shared" si="28"/>
        <v>Oficina Asesora De Asuntos Docentes</v>
      </c>
      <c r="L458" s="10" t="s">
        <v>1948</v>
      </c>
      <c r="M458" s="10" t="s">
        <v>1948</v>
      </c>
      <c r="N458" s="111" t="str">
        <f t="shared" si="29"/>
        <v>Oficina Asesora De Asuntos Docentes</v>
      </c>
      <c r="O458" s="111" t="str">
        <f>PROPER("ACUERDO QUE SEA EXPEDIDOPOR EL CONSEJO ACADEMICO PARA CADA CONVOCATORIA")</f>
        <v>Acuerdo Que Sea Expedidopor El Consejo Academico Para Cada Convocatoria</v>
      </c>
      <c r="P458" s="10" t="s">
        <v>331</v>
      </c>
      <c r="Q458" s="10" t="s">
        <v>331</v>
      </c>
      <c r="R458" s="10" t="s">
        <v>11</v>
      </c>
      <c r="S458" s="10" t="s">
        <v>331</v>
      </c>
      <c r="T458" s="36"/>
      <c r="U458" s="8" t="s">
        <v>2059</v>
      </c>
    </row>
    <row r="459" spans="1:21" ht="42.75" x14ac:dyDescent="0.25">
      <c r="A459" s="372"/>
      <c r="B459" s="298"/>
      <c r="C459" s="194" t="s">
        <v>1180</v>
      </c>
      <c r="D459" s="9" t="s">
        <v>1199</v>
      </c>
      <c r="E459" s="10" t="s">
        <v>311</v>
      </c>
      <c r="F459" s="111" t="s">
        <v>735</v>
      </c>
      <c r="G459" s="10" t="s">
        <v>1204</v>
      </c>
      <c r="H459" s="10" t="s">
        <v>316</v>
      </c>
      <c r="I459" s="10" t="s">
        <v>316</v>
      </c>
      <c r="J459" s="111" t="str">
        <f t="shared" si="28"/>
        <v>Oficina Asesora De Asuntos Docentes</v>
      </c>
      <c r="K459" s="111" t="str">
        <f t="shared" si="28"/>
        <v>Oficina Asesora De Asuntos Docentes</v>
      </c>
      <c r="L459" s="10" t="s">
        <v>1948</v>
      </c>
      <c r="M459" s="10" t="s">
        <v>1948</v>
      </c>
      <c r="N459" s="111" t="str">
        <f t="shared" si="29"/>
        <v>Oficina Asesora De Asuntos Docentes</v>
      </c>
      <c r="O459" s="111" t="str">
        <f>PROPER("ACUERDO QUE SEA EXPEDIDOPOR EL CONSEJO ACADEMICO PARA CADA CONVOCATORIA")</f>
        <v>Acuerdo Que Sea Expedidopor El Consejo Academico Para Cada Convocatoria</v>
      </c>
      <c r="P459" s="10" t="s">
        <v>331</v>
      </c>
      <c r="Q459" s="10" t="s">
        <v>331</v>
      </c>
      <c r="R459" s="10" t="s">
        <v>11</v>
      </c>
      <c r="S459" s="10" t="s">
        <v>331</v>
      </c>
      <c r="T459" s="36"/>
      <c r="U459" s="8" t="s">
        <v>2059</v>
      </c>
    </row>
    <row r="460" spans="1:21" ht="99.75" customHeight="1" x14ac:dyDescent="0.25">
      <c r="A460" s="372"/>
      <c r="B460" s="298"/>
      <c r="C460" s="194" t="s">
        <v>1181</v>
      </c>
      <c r="D460" s="9" t="s">
        <v>1200</v>
      </c>
      <c r="E460" s="10" t="s">
        <v>311</v>
      </c>
      <c r="F460" s="111" t="s">
        <v>735</v>
      </c>
      <c r="G460" s="10" t="s">
        <v>1204</v>
      </c>
      <c r="H460" s="10" t="s">
        <v>316</v>
      </c>
      <c r="I460" s="10" t="s">
        <v>316</v>
      </c>
      <c r="J460" s="111" t="str">
        <f t="shared" si="28"/>
        <v>Oficina Asesora De Asuntos Docentes</v>
      </c>
      <c r="K460" s="111" t="str">
        <f t="shared" si="28"/>
        <v>Oficina Asesora De Asuntos Docentes</v>
      </c>
      <c r="L460" s="10" t="s">
        <v>1948</v>
      </c>
      <c r="M460" s="10" t="s">
        <v>1948</v>
      </c>
      <c r="N460" s="111" t="str">
        <f t="shared" si="29"/>
        <v>Oficina Asesora De Asuntos Docentes</v>
      </c>
      <c r="O460" s="111" t="str">
        <f>PROPER("ACUERDO QUE SEA EXPEDIDOPOR EL CONSEJO ACADEMICO PARA CADA CONVOCATORIA")</f>
        <v>Acuerdo Que Sea Expedidopor El Consejo Academico Para Cada Convocatoria</v>
      </c>
      <c r="P460" s="10" t="s">
        <v>331</v>
      </c>
      <c r="Q460" s="10" t="s">
        <v>331</v>
      </c>
      <c r="R460" s="10" t="s">
        <v>11</v>
      </c>
      <c r="S460" s="10" t="s">
        <v>331</v>
      </c>
      <c r="T460" s="36"/>
      <c r="U460" s="8" t="s">
        <v>2059</v>
      </c>
    </row>
    <row r="461" spans="1:21" ht="71.25" x14ac:dyDescent="0.25">
      <c r="A461" s="372"/>
      <c r="B461" s="298"/>
      <c r="C461" s="194" t="s">
        <v>1182</v>
      </c>
      <c r="D461" s="9" t="s">
        <v>1201</v>
      </c>
      <c r="E461" s="10" t="s">
        <v>311</v>
      </c>
      <c r="F461" s="10" t="s">
        <v>312</v>
      </c>
      <c r="G461" s="10" t="s">
        <v>724</v>
      </c>
      <c r="H461" s="10" t="s">
        <v>316</v>
      </c>
      <c r="I461" s="10" t="s">
        <v>331</v>
      </c>
      <c r="J461" s="111" t="str">
        <f t="shared" si="28"/>
        <v>Oficina Asesora De Asuntos Docentes</v>
      </c>
      <c r="K461" s="111" t="str">
        <f t="shared" si="28"/>
        <v>Oficina Asesora De Asuntos Docentes</v>
      </c>
      <c r="L461" s="111" t="str">
        <f>PROPER("OFICINA ASESORA DE ASUNTOS DOCENTES")</f>
        <v>Oficina Asesora De Asuntos Docentes</v>
      </c>
      <c r="M461" s="35" t="s">
        <v>331</v>
      </c>
      <c r="N461" s="111" t="str">
        <f t="shared" si="29"/>
        <v>Oficina Asesora De Asuntos Docentes</v>
      </c>
      <c r="O461" s="111" t="str">
        <f>PROPER("ESTATUTO DOCENTYE 049 DE 1995
DECRETO 1279 DE 2002
ACUERDO QUE SEA EXPEDIDOPOR EL CONSEJO ACADEMICO PARA CADA CONVOCATORIA")</f>
        <v>Estatuto Docentye 049 De 1995
Decreto 1279 De 2002
Acuerdo Que Sea Expedidopor El Consejo Academico Para Cada Convocatoria</v>
      </c>
      <c r="P461" s="10" t="s">
        <v>331</v>
      </c>
      <c r="Q461" s="10" t="s">
        <v>331</v>
      </c>
      <c r="R461" s="10" t="s">
        <v>11</v>
      </c>
      <c r="S461" s="10" t="s">
        <v>331</v>
      </c>
      <c r="T461" s="36"/>
      <c r="U461" s="8" t="s">
        <v>2059</v>
      </c>
    </row>
    <row r="462" spans="1:21" ht="51.95" customHeight="1" thickBot="1" x14ac:dyDescent="0.3">
      <c r="A462" s="372"/>
      <c r="B462" s="299"/>
      <c r="C462" s="194" t="s">
        <v>1183</v>
      </c>
      <c r="D462" s="9" t="s">
        <v>1202</v>
      </c>
      <c r="E462" s="10" t="s">
        <v>311</v>
      </c>
      <c r="F462" s="10" t="s">
        <v>312</v>
      </c>
      <c r="G462" s="10" t="s">
        <v>724</v>
      </c>
      <c r="H462" s="10" t="s">
        <v>316</v>
      </c>
      <c r="I462" s="10" t="s">
        <v>331</v>
      </c>
      <c r="J462" s="111" t="str">
        <f t="shared" si="28"/>
        <v>Oficina Asesora De Asuntos Docentes</v>
      </c>
      <c r="K462" s="111" t="str">
        <f t="shared" si="28"/>
        <v>Oficina Asesora De Asuntos Docentes</v>
      </c>
      <c r="L462" s="10" t="s">
        <v>1948</v>
      </c>
      <c r="M462" s="35" t="s">
        <v>331</v>
      </c>
      <c r="N462" s="111" t="str">
        <f t="shared" si="29"/>
        <v>Oficina Asesora De Asuntos Docentes</v>
      </c>
      <c r="O462" s="111" t="str">
        <f>PROPER("ESTATUTO DOCENTYE 049 DE 1995
DECRETO 1279 DE 2002
ACUERDO QUE SEA EXPEDIDOPOR EL CONSEJO ACADEMICO PARA CADA CONVOCATORIA")</f>
        <v>Estatuto Docentye 049 De 1995
Decreto 1279 De 2002
Acuerdo Que Sea Expedidopor El Consejo Academico Para Cada Convocatoria</v>
      </c>
      <c r="P462" s="10" t="s">
        <v>331</v>
      </c>
      <c r="Q462" s="10" t="s">
        <v>331</v>
      </c>
      <c r="R462" s="10" t="s">
        <v>11</v>
      </c>
      <c r="S462" s="10" t="s">
        <v>331</v>
      </c>
      <c r="T462" s="36"/>
      <c r="U462" s="8" t="s">
        <v>2059</v>
      </c>
    </row>
    <row r="463" spans="1:21" ht="88.5" customHeight="1" thickBot="1" x14ac:dyDescent="0.3">
      <c r="A463" s="372"/>
      <c r="B463" s="11" t="s">
        <v>116</v>
      </c>
      <c r="C463" s="194" t="s">
        <v>1145</v>
      </c>
      <c r="D463" s="9" t="s">
        <v>1146</v>
      </c>
      <c r="E463" s="10" t="s">
        <v>311</v>
      </c>
      <c r="F463" s="10" t="s">
        <v>312</v>
      </c>
      <c r="G463" s="10" t="s">
        <v>315</v>
      </c>
      <c r="H463" s="10" t="s">
        <v>11</v>
      </c>
      <c r="I463" s="10" t="s">
        <v>11</v>
      </c>
      <c r="J463" s="111" t="str">
        <f>PROPER("PROGRAMAS ACADÉMICOS UNIVERSIDAD DEL QUINDIO")</f>
        <v>Programas Académicos Universidad Del Quindio</v>
      </c>
      <c r="K463" s="111" t="str">
        <f>PROPER("PROGRAMAS ACADÉMICOS UNIVERSIDAD DEL QUINDIO")</f>
        <v>Programas Académicos Universidad Del Quindio</v>
      </c>
      <c r="L463" s="10" t="s">
        <v>1948</v>
      </c>
      <c r="M463" s="10" t="s">
        <v>1948</v>
      </c>
      <c r="N463" s="111" t="str">
        <f>PROPER("PROGRAMAS ACADÉMICOS UNIVERSIDAD DEL QUINDIO")</f>
        <v>Programas Académicos Universidad Del Quindio</v>
      </c>
      <c r="O463" s="111" t="str">
        <f>PROPER("PARTICIPANTE DE LA CONVOCATORIA")</f>
        <v>Participante De La Convocatoria</v>
      </c>
      <c r="P463" s="10" t="s">
        <v>331</v>
      </c>
      <c r="Q463" s="10" t="s">
        <v>331</v>
      </c>
      <c r="R463" s="10" t="s">
        <v>11</v>
      </c>
      <c r="S463" s="10" t="s">
        <v>331</v>
      </c>
      <c r="U463" s="8" t="s">
        <v>2058</v>
      </c>
    </row>
    <row r="464" spans="1:21" ht="25.5" customHeight="1" x14ac:dyDescent="0.25">
      <c r="A464" s="372"/>
      <c r="B464" s="302" t="s">
        <v>1765</v>
      </c>
      <c r="C464" s="181" t="s">
        <v>1766</v>
      </c>
      <c r="D464" s="9" t="s">
        <v>1144</v>
      </c>
      <c r="E464" s="10" t="s">
        <v>311</v>
      </c>
      <c r="F464" s="10" t="s">
        <v>312</v>
      </c>
      <c r="G464" s="111" t="s">
        <v>315</v>
      </c>
      <c r="H464" s="111" t="s">
        <v>316</v>
      </c>
      <c r="I464" s="111" t="s">
        <v>331</v>
      </c>
      <c r="J464" s="111" t="str">
        <f>PROPER("PROGRAMAS ACADÉMICOS UNIVERSIDAD DEL QUINDIO")</f>
        <v>Programas Académicos Universidad Del Quindio</v>
      </c>
      <c r="K464" s="111" t="str">
        <f>PROPER("PROGRAMAS ACADÉMICOS UNIVERSIDAD DEL QUINDIO")</f>
        <v>Programas Académicos Universidad Del Quindio</v>
      </c>
      <c r="L464" s="10" t="s">
        <v>334</v>
      </c>
      <c r="M464" s="111" t="s">
        <v>331</v>
      </c>
      <c r="N464" s="111" t="str">
        <f>PROPER("PROGRAMAS ACADÉMICOS UNIVERSIDAD DEL QUINDIO")</f>
        <v>Programas Académicos Universidad Del Quindio</v>
      </c>
      <c r="O464" s="111" t="str">
        <f>PROPER("ACUERDO CONSEJO SUPERIOR 032 DEL 28 DE JULIO DE 2016")</f>
        <v>Acuerdo Consejo Superior 032 Del 28 De Julio De 2016</v>
      </c>
      <c r="P464" s="106" t="s">
        <v>331</v>
      </c>
      <c r="Q464" s="111" t="s">
        <v>331</v>
      </c>
      <c r="R464" s="111" t="s">
        <v>11</v>
      </c>
      <c r="S464" s="111" t="s">
        <v>331</v>
      </c>
      <c r="T464" s="36"/>
      <c r="U464" s="8" t="s">
        <v>2059</v>
      </c>
    </row>
    <row r="465" spans="1:21" ht="63.2" customHeight="1" x14ac:dyDescent="0.25">
      <c r="A465" s="372"/>
      <c r="B465" s="303"/>
      <c r="C465" s="181" t="s">
        <v>1767</v>
      </c>
      <c r="D465" s="9" t="s">
        <v>1768</v>
      </c>
      <c r="E465" s="10" t="s">
        <v>311</v>
      </c>
      <c r="F465" s="10" t="s">
        <v>312</v>
      </c>
      <c r="G465" s="111" t="s">
        <v>315</v>
      </c>
      <c r="H465" s="111" t="s">
        <v>316</v>
      </c>
      <c r="I465" s="111" t="s">
        <v>331</v>
      </c>
      <c r="J465" s="111" t="str">
        <f t="shared" ref="J465:K466" si="30">PROPER("PROGRAMAS ACADÉMICOS UNIVERSIDAD DEL QUINDIO")</f>
        <v>Programas Académicos Universidad Del Quindio</v>
      </c>
      <c r="K465" s="111" t="str">
        <f t="shared" si="30"/>
        <v>Programas Académicos Universidad Del Quindio</v>
      </c>
      <c r="L465" s="10" t="s">
        <v>334</v>
      </c>
      <c r="M465" s="111" t="s">
        <v>331</v>
      </c>
      <c r="N465" s="111" t="str">
        <f t="shared" ref="N465:N466" si="31">PROPER("PROGRAMAS ACADÉMICOS UNIVERSIDAD DEL QUINDIO")</f>
        <v>Programas Académicos Universidad Del Quindio</v>
      </c>
      <c r="O465" s="111" t="str">
        <f t="shared" ref="O465:O466" si="32">PROPER("ACUERDO CONSEJO SUPERIOR 032 DEL 28 DE JULIO DE 2016")</f>
        <v>Acuerdo Consejo Superior 032 Del 28 De Julio De 2016</v>
      </c>
      <c r="P465" s="106" t="s">
        <v>331</v>
      </c>
      <c r="Q465" s="111" t="s">
        <v>331</v>
      </c>
      <c r="R465" s="111" t="s">
        <v>11</v>
      </c>
      <c r="S465" s="111" t="s">
        <v>331</v>
      </c>
      <c r="T465" s="36"/>
      <c r="U465" s="8" t="s">
        <v>2059</v>
      </c>
    </row>
    <row r="466" spans="1:21" ht="53.25" customHeight="1" thickBot="1" x14ac:dyDescent="0.3">
      <c r="A466" s="372"/>
      <c r="B466" s="303"/>
      <c r="C466" s="179" t="s">
        <v>634</v>
      </c>
      <c r="D466" s="9" t="s">
        <v>688</v>
      </c>
      <c r="E466" s="10" t="s">
        <v>311</v>
      </c>
      <c r="F466" s="10" t="s">
        <v>312</v>
      </c>
      <c r="G466" s="111" t="s">
        <v>315</v>
      </c>
      <c r="H466" s="111" t="s">
        <v>316</v>
      </c>
      <c r="I466" s="111" t="s">
        <v>331</v>
      </c>
      <c r="J466" s="111" t="str">
        <f t="shared" si="30"/>
        <v>Programas Académicos Universidad Del Quindio</v>
      </c>
      <c r="K466" s="111" t="str">
        <f t="shared" si="30"/>
        <v>Programas Académicos Universidad Del Quindio</v>
      </c>
      <c r="L466" s="10" t="s">
        <v>334</v>
      </c>
      <c r="M466" s="111" t="s">
        <v>331</v>
      </c>
      <c r="N466" s="111" t="str">
        <f t="shared" si="31"/>
        <v>Programas Académicos Universidad Del Quindio</v>
      </c>
      <c r="O466" s="111" t="str">
        <f t="shared" si="32"/>
        <v>Acuerdo Consejo Superior 032 Del 28 De Julio De 2016</v>
      </c>
      <c r="P466" s="87" t="s">
        <v>331</v>
      </c>
      <c r="Q466" s="108" t="s">
        <v>331</v>
      </c>
      <c r="R466" s="108" t="s">
        <v>11</v>
      </c>
      <c r="S466" s="108" t="s">
        <v>331</v>
      </c>
      <c r="T466" s="36"/>
      <c r="U466" s="8" t="s">
        <v>2059</v>
      </c>
    </row>
    <row r="467" spans="1:21" ht="71.25" x14ac:dyDescent="0.25">
      <c r="A467" s="373" t="s">
        <v>117</v>
      </c>
      <c r="B467" s="252" t="s">
        <v>118</v>
      </c>
      <c r="C467" s="189" t="s">
        <v>1843</v>
      </c>
      <c r="D467" s="9" t="s">
        <v>412</v>
      </c>
      <c r="E467" s="10" t="s">
        <v>311</v>
      </c>
      <c r="F467" s="10" t="s">
        <v>414</v>
      </c>
      <c r="G467" s="10" t="s">
        <v>327</v>
      </c>
      <c r="H467" s="10" t="s">
        <v>11</v>
      </c>
      <c r="I467" s="10" t="s">
        <v>331</v>
      </c>
      <c r="J467" s="111" t="s">
        <v>415</v>
      </c>
      <c r="K467" s="111" t="s">
        <v>415</v>
      </c>
      <c r="L467" s="10" t="s">
        <v>1948</v>
      </c>
      <c r="M467" s="10" t="s">
        <v>1948</v>
      </c>
      <c r="N467" s="111" t="s">
        <v>415</v>
      </c>
      <c r="O467" s="111" t="s">
        <v>416</v>
      </c>
      <c r="P467" s="10" t="s">
        <v>331</v>
      </c>
      <c r="Q467" s="10" t="s">
        <v>331</v>
      </c>
      <c r="R467" s="10" t="s">
        <v>11</v>
      </c>
      <c r="S467" s="10" t="s">
        <v>331</v>
      </c>
      <c r="T467" s="36"/>
      <c r="U467" s="8" t="s">
        <v>2059</v>
      </c>
    </row>
    <row r="468" spans="1:21" ht="29.25" thickBot="1" x14ac:dyDescent="0.3">
      <c r="A468" s="374"/>
      <c r="B468" s="254"/>
      <c r="C468" s="179" t="s">
        <v>1844</v>
      </c>
      <c r="D468" s="71" t="s">
        <v>413</v>
      </c>
      <c r="E468" s="10" t="s">
        <v>311</v>
      </c>
      <c r="F468" s="10" t="s">
        <v>312</v>
      </c>
      <c r="G468" s="118" t="s">
        <v>327</v>
      </c>
      <c r="H468" s="118" t="s">
        <v>11</v>
      </c>
      <c r="I468" s="118" t="s">
        <v>331</v>
      </c>
      <c r="J468" s="108" t="s">
        <v>386</v>
      </c>
      <c r="K468" s="108" t="s">
        <v>386</v>
      </c>
      <c r="L468" s="10" t="s">
        <v>1948</v>
      </c>
      <c r="M468" s="10" t="s">
        <v>1948</v>
      </c>
      <c r="N468" s="108" t="s">
        <v>386</v>
      </c>
      <c r="O468" s="108" t="s">
        <v>416</v>
      </c>
      <c r="P468" s="118" t="s">
        <v>331</v>
      </c>
      <c r="Q468" s="118" t="s">
        <v>331</v>
      </c>
      <c r="R468" s="118" t="s">
        <v>11</v>
      </c>
      <c r="S468" s="118" t="s">
        <v>331</v>
      </c>
      <c r="T468" s="36"/>
      <c r="U468" s="8" t="s">
        <v>2059</v>
      </c>
    </row>
    <row r="469" spans="1:21" ht="90" customHeight="1" thickBot="1" x14ac:dyDescent="0.3">
      <c r="A469" s="374"/>
      <c r="B469" s="11" t="s">
        <v>673</v>
      </c>
      <c r="C469" s="194" t="s">
        <v>331</v>
      </c>
      <c r="D469" s="9" t="s">
        <v>674</v>
      </c>
      <c r="E469" s="10" t="s">
        <v>311</v>
      </c>
      <c r="F469" s="108" t="s">
        <v>552</v>
      </c>
      <c r="G469" s="10" t="s">
        <v>675</v>
      </c>
      <c r="H469" s="10" t="s">
        <v>316</v>
      </c>
      <c r="I469" s="10" t="s">
        <v>611</v>
      </c>
      <c r="J469" s="111" t="s">
        <v>676</v>
      </c>
      <c r="K469" s="111" t="s">
        <v>663</v>
      </c>
      <c r="L469" s="10" t="s">
        <v>1948</v>
      </c>
      <c r="M469" s="10" t="s">
        <v>677</v>
      </c>
      <c r="N469" s="111" t="s">
        <v>663</v>
      </c>
      <c r="O469" s="111" t="s">
        <v>678</v>
      </c>
      <c r="P469" s="118" t="s">
        <v>331</v>
      </c>
      <c r="Q469" s="118" t="s">
        <v>331</v>
      </c>
      <c r="R469" s="118" t="s">
        <v>11</v>
      </c>
      <c r="S469" s="118" t="s">
        <v>331</v>
      </c>
      <c r="T469" s="36"/>
      <c r="U469" s="8" t="s">
        <v>2059</v>
      </c>
    </row>
    <row r="470" spans="1:21" ht="129" thickBot="1" x14ac:dyDescent="0.3">
      <c r="A470" s="374"/>
      <c r="B470" s="11" t="s">
        <v>119</v>
      </c>
      <c r="C470" s="194" t="s">
        <v>331</v>
      </c>
      <c r="D470" s="9" t="s">
        <v>665</v>
      </c>
      <c r="E470" s="10" t="s">
        <v>311</v>
      </c>
      <c r="F470" s="10" t="s">
        <v>312</v>
      </c>
      <c r="G470" s="111" t="s">
        <v>666</v>
      </c>
      <c r="H470" s="10" t="s">
        <v>11</v>
      </c>
      <c r="I470" s="10" t="s">
        <v>331</v>
      </c>
      <c r="J470" s="111" t="s">
        <v>667</v>
      </c>
      <c r="K470" s="111" t="s">
        <v>663</v>
      </c>
      <c r="L470" s="10" t="s">
        <v>1948</v>
      </c>
      <c r="M470" s="10" t="s">
        <v>1948</v>
      </c>
      <c r="N470" s="10" t="s">
        <v>663</v>
      </c>
      <c r="O470" s="75" t="s">
        <v>672</v>
      </c>
      <c r="P470" s="118" t="s">
        <v>331</v>
      </c>
      <c r="Q470" s="118" t="s">
        <v>331</v>
      </c>
      <c r="R470" s="118" t="s">
        <v>11</v>
      </c>
      <c r="S470" s="118" t="s">
        <v>331</v>
      </c>
      <c r="T470" s="36"/>
      <c r="U470" s="8" t="s">
        <v>2059</v>
      </c>
    </row>
    <row r="471" spans="1:21" ht="53.25" customHeight="1" thickBot="1" x14ac:dyDescent="0.3">
      <c r="A471" s="374"/>
      <c r="B471" s="11" t="s">
        <v>120</v>
      </c>
      <c r="C471" s="194" t="s">
        <v>331</v>
      </c>
      <c r="D471" s="9" t="s">
        <v>680</v>
      </c>
      <c r="E471" s="10" t="s">
        <v>311</v>
      </c>
      <c r="F471" s="111" t="s">
        <v>735</v>
      </c>
      <c r="G471" s="111" t="s">
        <v>666</v>
      </c>
      <c r="H471" s="10" t="s">
        <v>11</v>
      </c>
      <c r="I471" s="10" t="s">
        <v>611</v>
      </c>
      <c r="J471" s="111" t="s">
        <v>663</v>
      </c>
      <c r="K471" s="111" t="s">
        <v>663</v>
      </c>
      <c r="L471" s="10" t="s">
        <v>681</v>
      </c>
      <c r="M471" s="10" t="s">
        <v>372</v>
      </c>
      <c r="N471" s="10" t="s">
        <v>663</v>
      </c>
      <c r="O471" s="111" t="s">
        <v>682</v>
      </c>
      <c r="P471" s="118" t="s">
        <v>331</v>
      </c>
      <c r="Q471" s="118" t="s">
        <v>331</v>
      </c>
      <c r="R471" s="118" t="s">
        <v>11</v>
      </c>
      <c r="S471" s="118" t="s">
        <v>331</v>
      </c>
      <c r="T471" s="36"/>
      <c r="U471" s="8" t="s">
        <v>2059</v>
      </c>
    </row>
    <row r="472" spans="1:21" ht="83.25" customHeight="1" thickBot="1" x14ac:dyDescent="0.3">
      <c r="A472" s="374"/>
      <c r="B472" s="11" t="s">
        <v>121</v>
      </c>
      <c r="C472" s="194" t="s">
        <v>411</v>
      </c>
      <c r="D472" s="9" t="s">
        <v>683</v>
      </c>
      <c r="E472" s="10" t="s">
        <v>311</v>
      </c>
      <c r="F472" s="111" t="s">
        <v>735</v>
      </c>
      <c r="G472" s="10" t="s">
        <v>684</v>
      </c>
      <c r="H472" s="10" t="s">
        <v>316</v>
      </c>
      <c r="I472" s="10" t="s">
        <v>316</v>
      </c>
      <c r="J472" s="111" t="s">
        <v>663</v>
      </c>
      <c r="K472" s="111" t="s">
        <v>663</v>
      </c>
      <c r="L472" s="10" t="s">
        <v>1948</v>
      </c>
      <c r="M472" s="10" t="s">
        <v>1948</v>
      </c>
      <c r="N472" s="10" t="s">
        <v>663</v>
      </c>
      <c r="O472" s="111" t="s">
        <v>685</v>
      </c>
      <c r="P472" s="118" t="s">
        <v>331</v>
      </c>
      <c r="Q472" s="118" t="s">
        <v>331</v>
      </c>
      <c r="R472" s="118" t="s">
        <v>11</v>
      </c>
      <c r="S472" s="118" t="s">
        <v>331</v>
      </c>
      <c r="T472" s="36"/>
      <c r="U472" s="8" t="s">
        <v>2059</v>
      </c>
    </row>
    <row r="473" spans="1:21" ht="42.75" customHeight="1" x14ac:dyDescent="0.25">
      <c r="A473" s="237" t="s">
        <v>122</v>
      </c>
      <c r="B473" s="252" t="s">
        <v>331</v>
      </c>
      <c r="C473" s="192" t="s">
        <v>1057</v>
      </c>
      <c r="D473" s="9" t="s">
        <v>1110</v>
      </c>
      <c r="E473" s="10" t="s">
        <v>311</v>
      </c>
      <c r="F473" s="10" t="s">
        <v>735</v>
      </c>
      <c r="G473" s="10" t="s">
        <v>1108</v>
      </c>
      <c r="H473" s="10" t="s">
        <v>316</v>
      </c>
      <c r="I473" s="10" t="s">
        <v>331</v>
      </c>
      <c r="J473" s="111" t="s">
        <v>1769</v>
      </c>
      <c r="K473" s="111" t="s">
        <v>1769</v>
      </c>
      <c r="L473" s="111" t="s">
        <v>331</v>
      </c>
      <c r="M473" s="111" t="s">
        <v>331</v>
      </c>
      <c r="N473" s="111" t="s">
        <v>1769</v>
      </c>
      <c r="O473" s="111" t="s">
        <v>2027</v>
      </c>
      <c r="P473" s="10" t="s">
        <v>331</v>
      </c>
      <c r="Q473" s="10" t="s">
        <v>331</v>
      </c>
      <c r="R473" s="10" t="s">
        <v>11</v>
      </c>
      <c r="S473" s="10" t="s">
        <v>331</v>
      </c>
      <c r="T473" s="53"/>
      <c r="U473" s="8" t="s">
        <v>2059</v>
      </c>
    </row>
    <row r="474" spans="1:21" ht="64.5" customHeight="1" x14ac:dyDescent="0.25">
      <c r="A474" s="287"/>
      <c r="B474" s="253"/>
      <c r="C474" s="192" t="s">
        <v>1058</v>
      </c>
      <c r="D474" s="9" t="s">
        <v>1147</v>
      </c>
      <c r="E474" s="10" t="s">
        <v>311</v>
      </c>
      <c r="F474" s="108" t="s">
        <v>552</v>
      </c>
      <c r="G474" s="10" t="s">
        <v>385</v>
      </c>
      <c r="H474" s="10" t="s">
        <v>316</v>
      </c>
      <c r="I474" s="10" t="s">
        <v>331</v>
      </c>
      <c r="J474" s="111" t="s">
        <v>1769</v>
      </c>
      <c r="K474" s="111" t="s">
        <v>1769</v>
      </c>
      <c r="L474" s="10" t="s">
        <v>1948</v>
      </c>
      <c r="M474" s="10" t="s">
        <v>1948</v>
      </c>
      <c r="N474" s="111" t="s">
        <v>1769</v>
      </c>
      <c r="O474" s="111" t="s">
        <v>2027</v>
      </c>
      <c r="P474" s="10" t="s">
        <v>331</v>
      </c>
      <c r="Q474" s="10" t="s">
        <v>331</v>
      </c>
      <c r="R474" s="10" t="s">
        <v>11</v>
      </c>
      <c r="S474" s="10" t="s">
        <v>331</v>
      </c>
      <c r="T474" s="53"/>
      <c r="U474" s="8" t="s">
        <v>2059</v>
      </c>
    </row>
    <row r="475" spans="1:21" ht="40.5" customHeight="1" x14ac:dyDescent="0.25">
      <c r="A475" s="287"/>
      <c r="B475" s="253"/>
      <c r="C475" s="192" t="s">
        <v>1059</v>
      </c>
      <c r="D475" s="9" t="s">
        <v>1148</v>
      </c>
      <c r="E475" s="10" t="s">
        <v>311</v>
      </c>
      <c r="F475" s="10" t="s">
        <v>735</v>
      </c>
      <c r="G475" s="10" t="s">
        <v>1076</v>
      </c>
      <c r="H475" s="10" t="s">
        <v>316</v>
      </c>
      <c r="I475" s="10" t="s">
        <v>331</v>
      </c>
      <c r="J475" s="111" t="s">
        <v>1769</v>
      </c>
      <c r="K475" s="111" t="s">
        <v>1769</v>
      </c>
      <c r="L475" s="10" t="s">
        <v>1948</v>
      </c>
      <c r="M475" s="10" t="s">
        <v>1948</v>
      </c>
      <c r="N475" s="111" t="s">
        <v>1769</v>
      </c>
      <c r="O475" s="111" t="s">
        <v>2027</v>
      </c>
      <c r="P475" s="10" t="s">
        <v>331</v>
      </c>
      <c r="Q475" s="10" t="s">
        <v>331</v>
      </c>
      <c r="R475" s="10" t="s">
        <v>11</v>
      </c>
      <c r="S475" s="10" t="s">
        <v>331</v>
      </c>
      <c r="T475" s="53"/>
      <c r="U475" s="8" t="s">
        <v>2058</v>
      </c>
    </row>
    <row r="476" spans="1:21" ht="48.75" customHeight="1" x14ac:dyDescent="0.25">
      <c r="A476" s="287"/>
      <c r="B476" s="253"/>
      <c r="C476" s="192" t="s">
        <v>1060</v>
      </c>
      <c r="D476" s="9" t="s">
        <v>1149</v>
      </c>
      <c r="E476" s="10" t="s">
        <v>311</v>
      </c>
      <c r="F476" s="10" t="s">
        <v>735</v>
      </c>
      <c r="G476" s="10" t="s">
        <v>1076</v>
      </c>
      <c r="H476" s="10" t="s">
        <v>316</v>
      </c>
      <c r="I476" s="10" t="s">
        <v>316</v>
      </c>
      <c r="J476" s="111" t="s">
        <v>1769</v>
      </c>
      <c r="K476" s="111" t="s">
        <v>1769</v>
      </c>
      <c r="L476" s="10" t="s">
        <v>1948</v>
      </c>
      <c r="M476" s="10" t="s">
        <v>1948</v>
      </c>
      <c r="N476" s="111" t="s">
        <v>1769</v>
      </c>
      <c r="O476" s="111" t="s">
        <v>2027</v>
      </c>
      <c r="P476" s="10" t="s">
        <v>331</v>
      </c>
      <c r="Q476" s="10" t="s">
        <v>331</v>
      </c>
      <c r="R476" s="10" t="s">
        <v>11</v>
      </c>
      <c r="S476" s="10" t="s">
        <v>331</v>
      </c>
      <c r="T476" s="53"/>
      <c r="U476" s="8" t="s">
        <v>2059</v>
      </c>
    </row>
    <row r="477" spans="1:21" ht="34.5" customHeight="1" x14ac:dyDescent="0.25">
      <c r="A477" s="287"/>
      <c r="B477" s="253"/>
      <c r="C477" s="192" t="s">
        <v>1061</v>
      </c>
      <c r="D477" s="9" t="s">
        <v>1150</v>
      </c>
      <c r="E477" s="10" t="s">
        <v>311</v>
      </c>
      <c r="F477" s="108" t="s">
        <v>552</v>
      </c>
      <c r="G477" s="10" t="s">
        <v>519</v>
      </c>
      <c r="H477" s="10" t="s">
        <v>316</v>
      </c>
      <c r="I477" s="10" t="s">
        <v>331</v>
      </c>
      <c r="J477" s="111" t="s">
        <v>1769</v>
      </c>
      <c r="K477" s="111" t="s">
        <v>1769</v>
      </c>
      <c r="L477" s="10" t="s">
        <v>1948</v>
      </c>
      <c r="M477" s="10" t="s">
        <v>1948</v>
      </c>
      <c r="N477" s="111" t="s">
        <v>1769</v>
      </c>
      <c r="O477" s="111" t="s">
        <v>2027</v>
      </c>
      <c r="P477" s="10" t="s">
        <v>331</v>
      </c>
      <c r="Q477" s="10" t="s">
        <v>331</v>
      </c>
      <c r="R477" s="10" t="s">
        <v>11</v>
      </c>
      <c r="S477" s="10" t="s">
        <v>331</v>
      </c>
      <c r="T477" s="53"/>
      <c r="U477" s="8" t="s">
        <v>2059</v>
      </c>
    </row>
    <row r="478" spans="1:21" ht="36.75" customHeight="1" thickBot="1" x14ac:dyDescent="0.3">
      <c r="A478" s="238"/>
      <c r="B478" s="254"/>
      <c r="C478" s="192" t="s">
        <v>1062</v>
      </c>
      <c r="D478" s="9" t="s">
        <v>1150</v>
      </c>
      <c r="E478" s="10" t="s">
        <v>311</v>
      </c>
      <c r="F478" s="108" t="s">
        <v>552</v>
      </c>
      <c r="G478" s="10" t="s">
        <v>519</v>
      </c>
      <c r="H478" s="10" t="s">
        <v>316</v>
      </c>
      <c r="I478" s="10" t="s">
        <v>331</v>
      </c>
      <c r="J478" s="111" t="s">
        <v>1769</v>
      </c>
      <c r="K478" s="111" t="s">
        <v>1769</v>
      </c>
      <c r="L478" s="10" t="s">
        <v>1948</v>
      </c>
      <c r="M478" s="10" t="s">
        <v>1948</v>
      </c>
      <c r="N478" s="111" t="s">
        <v>1769</v>
      </c>
      <c r="O478" s="111" t="s">
        <v>2027</v>
      </c>
      <c r="P478" s="10" t="s">
        <v>331</v>
      </c>
      <c r="Q478" s="10" t="s">
        <v>331</v>
      </c>
      <c r="R478" s="10" t="s">
        <v>11</v>
      </c>
      <c r="S478" s="10" t="s">
        <v>331</v>
      </c>
      <c r="T478" s="36"/>
      <c r="U478" s="8" t="s">
        <v>2059</v>
      </c>
    </row>
    <row r="479" spans="1:21" ht="39.75" customHeight="1" x14ac:dyDescent="0.25">
      <c r="A479" s="245" t="s">
        <v>2028</v>
      </c>
      <c r="B479" s="63" t="s">
        <v>398</v>
      </c>
      <c r="C479" s="181" t="s">
        <v>1819</v>
      </c>
      <c r="D479" s="10" t="s">
        <v>311</v>
      </c>
      <c r="E479" s="10" t="s">
        <v>311</v>
      </c>
      <c r="F479" s="111" t="s">
        <v>418</v>
      </c>
      <c r="G479" s="10" t="s">
        <v>11</v>
      </c>
      <c r="H479" s="10" t="s">
        <v>331</v>
      </c>
      <c r="I479" s="111" t="s">
        <v>419</v>
      </c>
      <c r="J479" s="111" t="s">
        <v>420</v>
      </c>
      <c r="K479" s="111" t="s">
        <v>496</v>
      </c>
      <c r="L479" s="10" t="s">
        <v>1948</v>
      </c>
      <c r="M479" s="111" t="s">
        <v>420</v>
      </c>
      <c r="N479" s="111" t="s">
        <v>2029</v>
      </c>
      <c r="O479" s="10" t="s">
        <v>331</v>
      </c>
      <c r="P479" s="10" t="s">
        <v>331</v>
      </c>
      <c r="Q479" s="10" t="s">
        <v>11</v>
      </c>
      <c r="R479" s="10" t="s">
        <v>331</v>
      </c>
      <c r="S479" s="10" t="s">
        <v>331</v>
      </c>
      <c r="T479" s="36"/>
      <c r="U479" s="8" t="s">
        <v>2059</v>
      </c>
    </row>
    <row r="480" spans="1:21" ht="51" customHeight="1" thickBot="1" x14ac:dyDescent="0.3">
      <c r="A480" s="256"/>
      <c r="B480" s="77" t="s">
        <v>575</v>
      </c>
      <c r="C480" s="179" t="s">
        <v>1820</v>
      </c>
      <c r="D480" s="118" t="s">
        <v>311</v>
      </c>
      <c r="E480" s="118" t="s">
        <v>311</v>
      </c>
      <c r="F480" s="108" t="s">
        <v>418</v>
      </c>
      <c r="G480" s="118" t="s">
        <v>11</v>
      </c>
      <c r="H480" s="118" t="s">
        <v>331</v>
      </c>
      <c r="I480" s="108" t="s">
        <v>419</v>
      </c>
      <c r="J480" s="108" t="s">
        <v>420</v>
      </c>
      <c r="K480" s="111" t="s">
        <v>496</v>
      </c>
      <c r="L480" s="111" t="s">
        <v>496</v>
      </c>
      <c r="M480" s="108" t="s">
        <v>420</v>
      </c>
      <c r="N480" s="108" t="s">
        <v>2029</v>
      </c>
      <c r="O480" s="10" t="s">
        <v>331</v>
      </c>
      <c r="P480" s="118" t="s">
        <v>331</v>
      </c>
      <c r="Q480" s="118" t="s">
        <v>11</v>
      </c>
      <c r="R480" s="118" t="s">
        <v>331</v>
      </c>
      <c r="S480" s="10" t="s">
        <v>331</v>
      </c>
      <c r="T480" s="36"/>
      <c r="U480" s="8" t="s">
        <v>2059</v>
      </c>
    </row>
    <row r="481" spans="1:21" ht="31.5" customHeight="1" thickBot="1" x14ac:dyDescent="0.3">
      <c r="A481" s="107" t="s">
        <v>123</v>
      </c>
      <c r="B481" s="107" t="s">
        <v>331</v>
      </c>
      <c r="C481" s="77" t="s">
        <v>331</v>
      </c>
      <c r="D481" s="140" t="s">
        <v>1423</v>
      </c>
      <c r="E481" s="118" t="s">
        <v>311</v>
      </c>
      <c r="F481" s="10" t="s">
        <v>735</v>
      </c>
      <c r="G481" s="118" t="s">
        <v>519</v>
      </c>
      <c r="H481" s="118" t="s">
        <v>11</v>
      </c>
      <c r="I481" s="118" t="s">
        <v>611</v>
      </c>
      <c r="J481" s="108" t="s">
        <v>520</v>
      </c>
      <c r="K481" s="108" t="s">
        <v>1424</v>
      </c>
      <c r="L481" s="118" t="s">
        <v>1425</v>
      </c>
      <c r="M481" s="140" t="s">
        <v>1426</v>
      </c>
      <c r="N481" s="140" t="s">
        <v>1424</v>
      </c>
      <c r="O481" s="140" t="s">
        <v>1427</v>
      </c>
      <c r="P481" s="90"/>
      <c r="Q481" s="108" t="s">
        <v>1428</v>
      </c>
      <c r="R481" s="108" t="s">
        <v>11</v>
      </c>
      <c r="S481" s="10" t="s">
        <v>331</v>
      </c>
      <c r="T481" s="36"/>
      <c r="U481" s="8" t="s">
        <v>2059</v>
      </c>
    </row>
    <row r="482" spans="1:21" ht="85.5" customHeight="1" x14ac:dyDescent="0.25">
      <c r="A482" s="280" t="s">
        <v>124</v>
      </c>
      <c r="B482" s="106" t="s">
        <v>331</v>
      </c>
      <c r="C482" s="189" t="s">
        <v>473</v>
      </c>
      <c r="D482" s="9" t="s">
        <v>475</v>
      </c>
      <c r="E482" s="10" t="s">
        <v>311</v>
      </c>
      <c r="F482" s="10" t="s">
        <v>735</v>
      </c>
      <c r="G482" s="111" t="s">
        <v>1784</v>
      </c>
      <c r="H482" s="10" t="s">
        <v>11</v>
      </c>
      <c r="I482" s="10" t="s">
        <v>11</v>
      </c>
      <c r="J482" s="111" t="s">
        <v>1564</v>
      </c>
      <c r="K482" s="111" t="s">
        <v>453</v>
      </c>
      <c r="L482" s="111" t="s">
        <v>496</v>
      </c>
      <c r="M482" s="111" t="s">
        <v>496</v>
      </c>
      <c r="N482" s="111" t="s">
        <v>453</v>
      </c>
      <c r="O482" s="111" t="s">
        <v>1785</v>
      </c>
      <c r="P482" s="10" t="s">
        <v>331</v>
      </c>
      <c r="Q482" s="10" t="s">
        <v>331</v>
      </c>
      <c r="R482" s="10" t="s">
        <v>11</v>
      </c>
      <c r="S482" s="10" t="s">
        <v>331</v>
      </c>
      <c r="T482" s="36"/>
      <c r="U482" s="8" t="s">
        <v>2059</v>
      </c>
    </row>
    <row r="483" spans="1:21" ht="63.75" customHeight="1" x14ac:dyDescent="0.25">
      <c r="A483" s="281"/>
      <c r="B483" s="106" t="s">
        <v>331</v>
      </c>
      <c r="C483" s="181" t="s">
        <v>1430</v>
      </c>
      <c r="D483" s="9" t="s">
        <v>476</v>
      </c>
      <c r="E483" s="10" t="s">
        <v>311</v>
      </c>
      <c r="F483" s="10" t="s">
        <v>735</v>
      </c>
      <c r="G483" s="111" t="s">
        <v>1784</v>
      </c>
      <c r="H483" s="10" t="s">
        <v>11</v>
      </c>
      <c r="I483" s="10" t="s">
        <v>11</v>
      </c>
      <c r="J483" s="111" t="s">
        <v>1565</v>
      </c>
      <c r="K483" s="111" t="s">
        <v>453</v>
      </c>
      <c r="L483" s="111" t="s">
        <v>496</v>
      </c>
      <c r="M483" s="111" t="s">
        <v>496</v>
      </c>
      <c r="N483" s="111" t="s">
        <v>453</v>
      </c>
      <c r="O483" s="111" t="s">
        <v>1786</v>
      </c>
      <c r="P483" s="10" t="s">
        <v>331</v>
      </c>
      <c r="Q483" s="10" t="s">
        <v>331</v>
      </c>
      <c r="R483" s="10" t="s">
        <v>11</v>
      </c>
      <c r="S483" s="10" t="s">
        <v>331</v>
      </c>
      <c r="T483" s="36"/>
      <c r="U483" s="8" t="s">
        <v>2059</v>
      </c>
    </row>
    <row r="484" spans="1:21" ht="79.5" customHeight="1" x14ac:dyDescent="0.25">
      <c r="A484" s="281"/>
      <c r="B484" s="106" t="s">
        <v>331</v>
      </c>
      <c r="C484" s="181" t="s">
        <v>1182</v>
      </c>
      <c r="D484" s="9" t="s">
        <v>477</v>
      </c>
      <c r="E484" s="10" t="s">
        <v>311</v>
      </c>
      <c r="F484" s="10" t="s">
        <v>735</v>
      </c>
      <c r="G484" s="111" t="s">
        <v>1784</v>
      </c>
      <c r="H484" s="10" t="s">
        <v>11</v>
      </c>
      <c r="I484" s="10" t="s">
        <v>11</v>
      </c>
      <c r="J484" s="111" t="s">
        <v>1564</v>
      </c>
      <c r="K484" s="111" t="s">
        <v>453</v>
      </c>
      <c r="L484" s="111" t="s">
        <v>496</v>
      </c>
      <c r="M484" s="111" t="s">
        <v>496</v>
      </c>
      <c r="N484" s="111" t="s">
        <v>453</v>
      </c>
      <c r="O484" s="111" t="s">
        <v>1787</v>
      </c>
      <c r="P484" s="10" t="s">
        <v>331</v>
      </c>
      <c r="Q484" s="10" t="s">
        <v>331</v>
      </c>
      <c r="R484" s="10" t="s">
        <v>11</v>
      </c>
      <c r="S484" s="10" t="s">
        <v>331</v>
      </c>
      <c r="T484" s="36"/>
      <c r="U484" s="8" t="s">
        <v>2059</v>
      </c>
    </row>
    <row r="485" spans="1:21" ht="79.5" customHeight="1" x14ac:dyDescent="0.25">
      <c r="A485" s="281"/>
      <c r="B485" s="106" t="s">
        <v>331</v>
      </c>
      <c r="C485" s="181" t="s">
        <v>1431</v>
      </c>
      <c r="D485" s="9" t="s">
        <v>1566</v>
      </c>
      <c r="E485" s="10" t="s">
        <v>311</v>
      </c>
      <c r="F485" s="10" t="s">
        <v>735</v>
      </c>
      <c r="G485" s="111" t="s">
        <v>1784</v>
      </c>
      <c r="H485" s="10" t="s">
        <v>11</v>
      </c>
      <c r="I485" s="10" t="s">
        <v>11</v>
      </c>
      <c r="J485" s="111" t="s">
        <v>1565</v>
      </c>
      <c r="K485" s="111" t="s">
        <v>453</v>
      </c>
      <c r="L485" s="111" t="s">
        <v>496</v>
      </c>
      <c r="M485" s="111" t="s">
        <v>496</v>
      </c>
      <c r="N485" s="111" t="s">
        <v>453</v>
      </c>
      <c r="O485" s="111" t="s">
        <v>1788</v>
      </c>
      <c r="P485" s="10" t="s">
        <v>331</v>
      </c>
      <c r="Q485" s="10" t="s">
        <v>331</v>
      </c>
      <c r="R485" s="10" t="s">
        <v>11</v>
      </c>
      <c r="S485" s="10" t="s">
        <v>331</v>
      </c>
      <c r="T485" s="36"/>
      <c r="U485" s="8" t="s">
        <v>2059</v>
      </c>
    </row>
    <row r="486" spans="1:21" ht="79.5" customHeight="1" x14ac:dyDescent="0.25">
      <c r="A486" s="281"/>
      <c r="B486" s="106" t="s">
        <v>331</v>
      </c>
      <c r="C486" s="189" t="s">
        <v>658</v>
      </c>
      <c r="D486" s="9" t="s">
        <v>1567</v>
      </c>
      <c r="E486" s="10" t="s">
        <v>311</v>
      </c>
      <c r="F486" s="10" t="s">
        <v>735</v>
      </c>
      <c r="G486" s="111" t="s">
        <v>1784</v>
      </c>
      <c r="H486" s="10" t="s">
        <v>11</v>
      </c>
      <c r="I486" s="10" t="s">
        <v>11</v>
      </c>
      <c r="J486" s="111" t="s">
        <v>1568</v>
      </c>
      <c r="K486" s="111" t="s">
        <v>1789</v>
      </c>
      <c r="L486" s="111" t="s">
        <v>496</v>
      </c>
      <c r="M486" s="111" t="s">
        <v>496</v>
      </c>
      <c r="N486" s="111" t="s">
        <v>1789</v>
      </c>
      <c r="O486" s="111" t="s">
        <v>1790</v>
      </c>
      <c r="P486" s="10" t="s">
        <v>331</v>
      </c>
      <c r="Q486" s="10" t="s">
        <v>331</v>
      </c>
      <c r="R486" s="10" t="s">
        <v>11</v>
      </c>
      <c r="S486" s="10" t="s">
        <v>331</v>
      </c>
      <c r="T486" s="36"/>
      <c r="U486" s="8" t="s">
        <v>2059</v>
      </c>
    </row>
    <row r="487" spans="1:21" ht="65.25" customHeight="1" thickBot="1" x14ac:dyDescent="0.3">
      <c r="A487" s="282"/>
      <c r="B487" s="106" t="s">
        <v>331</v>
      </c>
      <c r="C487" s="189" t="s">
        <v>417</v>
      </c>
      <c r="D487" s="9" t="s">
        <v>1569</v>
      </c>
      <c r="E487" s="10" t="s">
        <v>311</v>
      </c>
      <c r="F487" s="10" t="s">
        <v>735</v>
      </c>
      <c r="G487" s="111" t="s">
        <v>1784</v>
      </c>
      <c r="H487" s="10" t="s">
        <v>11</v>
      </c>
      <c r="I487" s="10" t="s">
        <v>331</v>
      </c>
      <c r="J487" s="111" t="s">
        <v>453</v>
      </c>
      <c r="K487" s="111" t="s">
        <v>453</v>
      </c>
      <c r="L487" s="111" t="s">
        <v>496</v>
      </c>
      <c r="M487" s="111" t="s">
        <v>496</v>
      </c>
      <c r="N487" s="111" t="s">
        <v>453</v>
      </c>
      <c r="O487" s="111" t="s">
        <v>1791</v>
      </c>
      <c r="P487" s="10" t="s">
        <v>331</v>
      </c>
      <c r="Q487" s="10" t="s">
        <v>331</v>
      </c>
      <c r="R487" s="10" t="s">
        <v>11</v>
      </c>
      <c r="S487" s="10" t="s">
        <v>331</v>
      </c>
      <c r="T487" s="36"/>
      <c r="U487" s="8" t="s">
        <v>2058</v>
      </c>
    </row>
    <row r="488" spans="1:21" ht="65.25" customHeight="1" thickBot="1" x14ac:dyDescent="0.3">
      <c r="A488" s="276" t="s">
        <v>125</v>
      </c>
      <c r="B488" s="38" t="s">
        <v>331</v>
      </c>
      <c r="C488" s="184" t="s">
        <v>1467</v>
      </c>
      <c r="D488" s="78" t="s">
        <v>1485</v>
      </c>
      <c r="E488" s="79" t="s">
        <v>311</v>
      </c>
      <c r="F488" s="79" t="s">
        <v>735</v>
      </c>
      <c r="G488" s="68" t="s">
        <v>1675</v>
      </c>
      <c r="H488" s="79" t="s">
        <v>11</v>
      </c>
      <c r="I488" s="79" t="s">
        <v>331</v>
      </c>
      <c r="J488" s="68" t="str">
        <f t="shared" ref="J488:K490" si="33">PROPER("PLANEACIÓN FISICA")</f>
        <v>Planeación Fisica</v>
      </c>
      <c r="K488" s="68" t="str">
        <f t="shared" si="33"/>
        <v>Planeación Fisica</v>
      </c>
      <c r="L488" s="68" t="s">
        <v>1470</v>
      </c>
      <c r="M488" s="80" t="s">
        <v>331</v>
      </c>
      <c r="N488" s="68" t="str">
        <f>PROPER("PLANEACIÓN FISICA")</f>
        <v>Planeación Fisica</v>
      </c>
      <c r="O488" s="80" t="s">
        <v>1471</v>
      </c>
      <c r="P488" s="81" t="s">
        <v>331</v>
      </c>
      <c r="Q488" s="81" t="s">
        <v>331</v>
      </c>
      <c r="R488" s="81" t="s">
        <v>11</v>
      </c>
      <c r="S488" s="81" t="s">
        <v>331</v>
      </c>
      <c r="T488" s="36"/>
      <c r="U488" s="8" t="s">
        <v>2059</v>
      </c>
    </row>
    <row r="489" spans="1:21" ht="65.25" customHeight="1" thickBot="1" x14ac:dyDescent="0.3">
      <c r="A489" s="276"/>
      <c r="B489" s="14" t="s">
        <v>331</v>
      </c>
      <c r="C489" s="14" t="s">
        <v>1094</v>
      </c>
      <c r="D489" s="46" t="s">
        <v>1468</v>
      </c>
      <c r="E489" s="8" t="s">
        <v>311</v>
      </c>
      <c r="F489" s="8" t="s">
        <v>735</v>
      </c>
      <c r="G489" s="4" t="s">
        <v>1675</v>
      </c>
      <c r="H489" s="8" t="s">
        <v>11</v>
      </c>
      <c r="I489" s="8" t="s">
        <v>331</v>
      </c>
      <c r="J489" s="68" t="str">
        <f t="shared" si="33"/>
        <v>Planeación Fisica</v>
      </c>
      <c r="K489" s="68" t="str">
        <f t="shared" si="33"/>
        <v>Planeación Fisica</v>
      </c>
      <c r="L489" s="4" t="s">
        <v>1470</v>
      </c>
      <c r="M489" s="43" t="s">
        <v>331</v>
      </c>
      <c r="N489" s="68" t="str">
        <f>PROPER("PLANEACIÓN FISICA")</f>
        <v>Planeación Fisica</v>
      </c>
      <c r="O489" s="43" t="s">
        <v>1471</v>
      </c>
      <c r="P489" s="10" t="s">
        <v>331</v>
      </c>
      <c r="Q489" s="10" t="s">
        <v>331</v>
      </c>
      <c r="R489" s="10" t="s">
        <v>11</v>
      </c>
      <c r="S489" s="10" t="s">
        <v>331</v>
      </c>
      <c r="T489" s="36"/>
      <c r="U489" s="8" t="s">
        <v>2059</v>
      </c>
    </row>
    <row r="490" spans="1:21" ht="52.5" customHeight="1" thickBot="1" x14ac:dyDescent="0.3">
      <c r="A490" s="277"/>
      <c r="B490" s="14" t="s">
        <v>331</v>
      </c>
      <c r="C490" s="14" t="s">
        <v>1469</v>
      </c>
      <c r="D490" s="46" t="s">
        <v>1468</v>
      </c>
      <c r="E490" s="8" t="s">
        <v>311</v>
      </c>
      <c r="F490" s="8" t="s">
        <v>735</v>
      </c>
      <c r="G490" s="4" t="s">
        <v>1675</v>
      </c>
      <c r="H490" s="8" t="s">
        <v>11</v>
      </c>
      <c r="I490" s="8" t="s">
        <v>11</v>
      </c>
      <c r="J490" s="68" t="str">
        <f t="shared" si="33"/>
        <v>Planeación Fisica</v>
      </c>
      <c r="K490" s="68" t="str">
        <f t="shared" si="33"/>
        <v>Planeación Fisica</v>
      </c>
      <c r="L490" s="4" t="s">
        <v>1470</v>
      </c>
      <c r="M490" s="43" t="s">
        <v>331</v>
      </c>
      <c r="N490" s="68" t="str">
        <f>PROPER("PLANEACIÓN FISICA")</f>
        <v>Planeación Fisica</v>
      </c>
      <c r="O490" s="43" t="s">
        <v>1471</v>
      </c>
      <c r="P490" s="10" t="s">
        <v>331</v>
      </c>
      <c r="Q490" s="10" t="s">
        <v>331</v>
      </c>
      <c r="R490" s="10" t="s">
        <v>11</v>
      </c>
      <c r="S490" s="10" t="s">
        <v>331</v>
      </c>
      <c r="T490" s="36"/>
      <c r="U490" s="8" t="s">
        <v>2059</v>
      </c>
    </row>
    <row r="491" spans="1:21" ht="57.75" thickBot="1" x14ac:dyDescent="0.3">
      <c r="A491" s="352" t="s">
        <v>126</v>
      </c>
      <c r="B491" s="44" t="s">
        <v>127</v>
      </c>
      <c r="C491" s="8" t="s">
        <v>1442</v>
      </c>
      <c r="D491" s="64" t="s">
        <v>1438</v>
      </c>
      <c r="E491" s="8" t="s">
        <v>311</v>
      </c>
      <c r="F491" s="8" t="s">
        <v>735</v>
      </c>
      <c r="G491" s="43" t="s">
        <v>378</v>
      </c>
      <c r="H491" s="8" t="s">
        <v>316</v>
      </c>
      <c r="I491" s="8" t="s">
        <v>331</v>
      </c>
      <c r="J491" s="4" t="s">
        <v>520</v>
      </c>
      <c r="K491" s="4" t="s">
        <v>520</v>
      </c>
      <c r="L491" s="10" t="s">
        <v>334</v>
      </c>
      <c r="M491" s="10" t="s">
        <v>334</v>
      </c>
      <c r="N491" s="4" t="s">
        <v>520</v>
      </c>
      <c r="O491" s="41" t="s">
        <v>1440</v>
      </c>
      <c r="P491" s="7" t="s">
        <v>331</v>
      </c>
      <c r="Q491" s="7" t="s">
        <v>1441</v>
      </c>
      <c r="R491" s="7" t="s">
        <v>11</v>
      </c>
      <c r="S491" s="7" t="s">
        <v>331</v>
      </c>
      <c r="T491" s="36"/>
      <c r="U491" s="8" t="s">
        <v>2058</v>
      </c>
    </row>
    <row r="492" spans="1:21" ht="26.25" customHeight="1" x14ac:dyDescent="0.25">
      <c r="A492" s="353"/>
      <c r="B492" s="278" t="s">
        <v>128</v>
      </c>
      <c r="C492" s="7" t="s">
        <v>1442</v>
      </c>
      <c r="D492" s="7" t="s">
        <v>331</v>
      </c>
      <c r="E492" s="7" t="s">
        <v>331</v>
      </c>
      <c r="F492" s="7" t="s">
        <v>331</v>
      </c>
      <c r="G492" s="7" t="s">
        <v>331</v>
      </c>
      <c r="H492" s="7" t="s">
        <v>331</v>
      </c>
      <c r="I492" s="7" t="s">
        <v>331</v>
      </c>
      <c r="J492" s="7" t="s">
        <v>331</v>
      </c>
      <c r="K492" s="7" t="s">
        <v>331</v>
      </c>
      <c r="L492" s="7" t="s">
        <v>331</v>
      </c>
      <c r="M492" s="7" t="s">
        <v>331</v>
      </c>
      <c r="N492" s="7" t="s">
        <v>331</v>
      </c>
      <c r="O492" s="10" t="s">
        <v>331</v>
      </c>
      <c r="P492" s="7" t="s">
        <v>331</v>
      </c>
      <c r="Q492" s="7" t="s">
        <v>331</v>
      </c>
      <c r="R492" s="7" t="s">
        <v>331</v>
      </c>
      <c r="S492" s="7" t="s">
        <v>331</v>
      </c>
      <c r="T492" s="36"/>
      <c r="U492" s="8" t="s">
        <v>2059</v>
      </c>
    </row>
    <row r="493" spans="1:21" ht="15" thickBot="1" x14ac:dyDescent="0.3">
      <c r="A493" s="353"/>
      <c r="B493" s="279"/>
      <c r="C493" s="3" t="s">
        <v>379</v>
      </c>
      <c r="D493" s="7" t="s">
        <v>331</v>
      </c>
      <c r="E493" s="7" t="s">
        <v>331</v>
      </c>
      <c r="F493" s="7" t="s">
        <v>331</v>
      </c>
      <c r="G493" s="7" t="s">
        <v>331</v>
      </c>
      <c r="H493" s="7" t="s">
        <v>331</v>
      </c>
      <c r="I493" s="7" t="s">
        <v>331</v>
      </c>
      <c r="J493" s="7" t="s">
        <v>331</v>
      </c>
      <c r="K493" s="7" t="s">
        <v>331</v>
      </c>
      <c r="L493" s="7" t="s">
        <v>331</v>
      </c>
      <c r="M493" s="7" t="s">
        <v>331</v>
      </c>
      <c r="N493" s="7" t="s">
        <v>331</v>
      </c>
      <c r="O493" s="10" t="s">
        <v>331</v>
      </c>
      <c r="P493" s="7" t="s">
        <v>331</v>
      </c>
      <c r="Q493" s="7" t="s">
        <v>331</v>
      </c>
      <c r="R493" s="7" t="s">
        <v>331</v>
      </c>
      <c r="S493" s="7" t="s">
        <v>331</v>
      </c>
      <c r="T493" s="36"/>
      <c r="U493" s="8" t="s">
        <v>2059</v>
      </c>
    </row>
    <row r="494" spans="1:21" ht="26.25" customHeight="1" x14ac:dyDescent="0.25">
      <c r="A494" s="353"/>
      <c r="B494" s="278" t="s">
        <v>129</v>
      </c>
      <c r="C494" s="8" t="s">
        <v>1442</v>
      </c>
      <c r="D494" s="64" t="s">
        <v>1443</v>
      </c>
      <c r="E494" s="8" t="s">
        <v>311</v>
      </c>
      <c r="F494" s="8" t="s">
        <v>735</v>
      </c>
      <c r="G494" s="43" t="s">
        <v>378</v>
      </c>
      <c r="H494" s="8" t="s">
        <v>316</v>
      </c>
      <c r="I494" s="8" t="s">
        <v>331</v>
      </c>
      <c r="J494" s="4" t="s">
        <v>520</v>
      </c>
      <c r="K494" s="4" t="s">
        <v>1937</v>
      </c>
      <c r="L494" s="8" t="s">
        <v>330</v>
      </c>
      <c r="M494" s="8" t="s">
        <v>754</v>
      </c>
      <c r="N494" s="4" t="s">
        <v>1937</v>
      </c>
      <c r="O494" s="41" t="s">
        <v>1444</v>
      </c>
      <c r="P494" s="7" t="s">
        <v>331</v>
      </c>
      <c r="Q494" s="7" t="s">
        <v>11</v>
      </c>
      <c r="R494" s="7" t="s">
        <v>11</v>
      </c>
      <c r="S494" s="7" t="s">
        <v>331</v>
      </c>
      <c r="T494" s="36"/>
      <c r="U494" s="8" t="s">
        <v>2059</v>
      </c>
    </row>
    <row r="495" spans="1:21" ht="43.5" thickBot="1" x14ac:dyDescent="0.3">
      <c r="A495" s="353"/>
      <c r="B495" s="279"/>
      <c r="C495" s="1" t="s">
        <v>379</v>
      </c>
      <c r="D495" s="6" t="s">
        <v>1631</v>
      </c>
      <c r="E495" s="8" t="s">
        <v>311</v>
      </c>
      <c r="F495" s="8" t="s">
        <v>735</v>
      </c>
      <c r="G495" s="43" t="s">
        <v>378</v>
      </c>
      <c r="H495" s="8" t="s">
        <v>316</v>
      </c>
      <c r="I495" s="8" t="s">
        <v>331</v>
      </c>
      <c r="J495" s="4" t="s">
        <v>520</v>
      </c>
      <c r="K495" s="4" t="s">
        <v>1937</v>
      </c>
      <c r="L495" s="8" t="s">
        <v>330</v>
      </c>
      <c r="M495" s="8" t="s">
        <v>754</v>
      </c>
      <c r="N495" s="4" t="s">
        <v>1937</v>
      </c>
      <c r="O495" s="41" t="s">
        <v>1444</v>
      </c>
      <c r="P495" s="7" t="s">
        <v>331</v>
      </c>
      <c r="Q495" s="7" t="s">
        <v>11</v>
      </c>
      <c r="R495" s="7" t="s">
        <v>11</v>
      </c>
      <c r="S495" s="7" t="s">
        <v>331</v>
      </c>
      <c r="T495" s="36"/>
      <c r="U495" s="8" t="s">
        <v>2059</v>
      </c>
    </row>
    <row r="496" spans="1:21" ht="29.25" thickBot="1" x14ac:dyDescent="0.3">
      <c r="A496" s="353"/>
      <c r="B496" s="28" t="s">
        <v>130</v>
      </c>
      <c r="C496" s="8" t="s">
        <v>1448</v>
      </c>
      <c r="D496" s="64" t="s">
        <v>1445</v>
      </c>
      <c r="E496" s="8" t="s">
        <v>311</v>
      </c>
      <c r="F496" s="8" t="s">
        <v>735</v>
      </c>
      <c r="G496" s="43" t="s">
        <v>378</v>
      </c>
      <c r="H496" s="8" t="s">
        <v>316</v>
      </c>
      <c r="I496" s="8" t="s">
        <v>331</v>
      </c>
      <c r="J496" s="4" t="s">
        <v>520</v>
      </c>
      <c r="K496" s="4" t="s">
        <v>520</v>
      </c>
      <c r="L496" s="8" t="s">
        <v>330</v>
      </c>
      <c r="M496" s="8" t="s">
        <v>1218</v>
      </c>
      <c r="N496" s="4" t="s">
        <v>520</v>
      </c>
      <c r="O496" s="58" t="s">
        <v>1446</v>
      </c>
      <c r="P496" s="7" t="s">
        <v>331</v>
      </c>
      <c r="Q496" s="7" t="s">
        <v>1447</v>
      </c>
      <c r="R496" s="7" t="s">
        <v>11</v>
      </c>
      <c r="S496" s="7" t="s">
        <v>331</v>
      </c>
      <c r="T496" s="36"/>
      <c r="U496" s="8" t="s">
        <v>2059</v>
      </c>
    </row>
    <row r="497" spans="1:21" ht="57" x14ac:dyDescent="0.25">
      <c r="A497" s="353"/>
      <c r="B497" s="257" t="s">
        <v>131</v>
      </c>
      <c r="C497" s="189" t="s">
        <v>1450</v>
      </c>
      <c r="D497" s="56" t="s">
        <v>1449</v>
      </c>
      <c r="E497" s="8" t="s">
        <v>311</v>
      </c>
      <c r="F497" s="8" t="s">
        <v>735</v>
      </c>
      <c r="G497" s="43" t="s">
        <v>378</v>
      </c>
      <c r="H497" s="8" t="s">
        <v>316</v>
      </c>
      <c r="I497" s="8" t="s">
        <v>331</v>
      </c>
      <c r="J497" s="4" t="s">
        <v>520</v>
      </c>
      <c r="K497" s="4" t="s">
        <v>520</v>
      </c>
      <c r="L497" s="4" t="s">
        <v>496</v>
      </c>
      <c r="M497" s="4" t="s">
        <v>496</v>
      </c>
      <c r="N497" s="4" t="s">
        <v>520</v>
      </c>
      <c r="O497" s="41" t="s">
        <v>522</v>
      </c>
      <c r="P497" s="7" t="s">
        <v>331</v>
      </c>
      <c r="Q497" s="7" t="s">
        <v>1447</v>
      </c>
      <c r="R497" s="7" t="s">
        <v>11</v>
      </c>
      <c r="S497" s="7" t="s">
        <v>331</v>
      </c>
      <c r="T497" s="36"/>
      <c r="U497" s="8" t="s">
        <v>2059</v>
      </c>
    </row>
    <row r="498" spans="1:21" ht="57.75" thickBot="1" x14ac:dyDescent="0.3">
      <c r="A498" s="353"/>
      <c r="B498" s="365"/>
      <c r="C498" s="3" t="s">
        <v>379</v>
      </c>
      <c r="D498" s="58" t="s">
        <v>1632</v>
      </c>
      <c r="E498" s="8" t="s">
        <v>311</v>
      </c>
      <c r="F498" s="8" t="s">
        <v>312</v>
      </c>
      <c r="G498" s="8" t="s">
        <v>327</v>
      </c>
      <c r="H498" s="8" t="s">
        <v>316</v>
      </c>
      <c r="I498" s="7" t="s">
        <v>331</v>
      </c>
      <c r="J498" s="4" t="s">
        <v>520</v>
      </c>
      <c r="K498" s="4" t="s">
        <v>520</v>
      </c>
      <c r="L498" s="43" t="s">
        <v>330</v>
      </c>
      <c r="M498" s="43" t="s">
        <v>331</v>
      </c>
      <c r="N498" s="4" t="s">
        <v>520</v>
      </c>
      <c r="O498" s="43" t="s">
        <v>1956</v>
      </c>
      <c r="P498" s="10" t="s">
        <v>331</v>
      </c>
      <c r="Q498" s="10" t="s">
        <v>331</v>
      </c>
      <c r="R498" s="10" t="s">
        <v>11</v>
      </c>
      <c r="S498" s="7" t="s">
        <v>331</v>
      </c>
      <c r="T498" s="36"/>
      <c r="U498" s="8" t="s">
        <v>2059</v>
      </c>
    </row>
    <row r="499" spans="1:21" ht="90.75" customHeight="1" x14ac:dyDescent="0.25">
      <c r="A499" s="353"/>
      <c r="B499" s="46" t="s">
        <v>132</v>
      </c>
      <c r="C499" s="7" t="s">
        <v>331</v>
      </c>
      <c r="D499" s="6" t="s">
        <v>1818</v>
      </c>
      <c r="E499" s="7" t="s">
        <v>311</v>
      </c>
      <c r="F499" s="7" t="s">
        <v>552</v>
      </c>
      <c r="G499" s="41" t="s">
        <v>1174</v>
      </c>
      <c r="H499" s="7" t="s">
        <v>11</v>
      </c>
      <c r="I499" s="7" t="s">
        <v>331</v>
      </c>
      <c r="J499" s="41" t="str">
        <f>PROPER("BIENESTAR INSTITUCIONAL")</f>
        <v>Bienestar Institucional</v>
      </c>
      <c r="K499" s="41" t="str">
        <f>PROPER("BIENESTAR INSTITUCIONAL")</f>
        <v>Bienestar Institucional</v>
      </c>
      <c r="L499" s="10" t="s">
        <v>334</v>
      </c>
      <c r="M499" s="7" t="s">
        <v>331</v>
      </c>
      <c r="N499" s="41" t="str">
        <f>PROPER("BIENESTAR INSTITUCIONAL")</f>
        <v>Bienestar Institucional</v>
      </c>
      <c r="O499" s="41" t="str">
        <f>PROPER("SISTEMA INTEGRADO DE GESTIÓN")</f>
        <v>Sistema Integrado De Gestión</v>
      </c>
      <c r="P499" s="7" t="s">
        <v>331</v>
      </c>
      <c r="Q499" s="7" t="s">
        <v>331</v>
      </c>
      <c r="R499" s="7" t="s">
        <v>11</v>
      </c>
      <c r="S499" s="7" t="s">
        <v>331</v>
      </c>
      <c r="T499" s="36"/>
      <c r="U499" s="8" t="s">
        <v>2059</v>
      </c>
    </row>
    <row r="500" spans="1:21" ht="87" customHeight="1" thickBot="1" x14ac:dyDescent="0.3">
      <c r="A500" s="353"/>
      <c r="B500" s="32" t="s">
        <v>133</v>
      </c>
      <c r="C500" s="187" t="s">
        <v>331</v>
      </c>
      <c r="D500" s="6" t="s">
        <v>1818</v>
      </c>
      <c r="E500" s="26" t="s">
        <v>311</v>
      </c>
      <c r="F500" s="26" t="s">
        <v>552</v>
      </c>
      <c r="G500" s="42" t="s">
        <v>1174</v>
      </c>
      <c r="H500" s="26" t="s">
        <v>11</v>
      </c>
      <c r="I500" s="26" t="s">
        <v>331</v>
      </c>
      <c r="J500" s="41" t="str">
        <f>PROPER("BIENESTAR INSTITUCIONAL")</f>
        <v>Bienestar Institucional</v>
      </c>
      <c r="K500" s="41" t="str">
        <f>PROPER("BIENESTAR INSTITUCIONAL")</f>
        <v>Bienestar Institucional</v>
      </c>
      <c r="L500" s="10" t="s">
        <v>334</v>
      </c>
      <c r="M500" s="26" t="s">
        <v>331</v>
      </c>
      <c r="N500" s="41" t="str">
        <f>PROPER("BIENESTAR INSTITUCIONAL")</f>
        <v>Bienestar Institucional</v>
      </c>
      <c r="O500" s="41" t="str">
        <f>PROPER("SISTEMA INTEGRADO DE GESTIÓN")</f>
        <v>Sistema Integrado De Gestión</v>
      </c>
      <c r="P500" s="26" t="s">
        <v>331</v>
      </c>
      <c r="Q500" s="26" t="s">
        <v>331</v>
      </c>
      <c r="R500" s="26" t="s">
        <v>11</v>
      </c>
      <c r="S500" s="26" t="s">
        <v>331</v>
      </c>
      <c r="T500" s="36"/>
      <c r="U500" s="8" t="s">
        <v>2059</v>
      </c>
    </row>
    <row r="501" spans="1:21" ht="30" customHeight="1" x14ac:dyDescent="0.25">
      <c r="A501" s="353"/>
      <c r="B501" s="257" t="s">
        <v>134</v>
      </c>
      <c r="C501" s="194" t="s">
        <v>398</v>
      </c>
      <c r="D501" s="9" t="s">
        <v>1186</v>
      </c>
      <c r="E501" s="10" t="s">
        <v>311</v>
      </c>
      <c r="F501" s="10" t="s">
        <v>735</v>
      </c>
      <c r="G501" s="111" t="s">
        <v>1165</v>
      </c>
      <c r="H501" s="10" t="s">
        <v>316</v>
      </c>
      <c r="I501" s="10" t="s">
        <v>331</v>
      </c>
      <c r="J501" s="111" t="s">
        <v>1770</v>
      </c>
      <c r="K501" s="111" t="s">
        <v>1770</v>
      </c>
      <c r="L501" s="10" t="s">
        <v>334</v>
      </c>
      <c r="M501" s="10" t="s">
        <v>331</v>
      </c>
      <c r="N501" s="111" t="s">
        <v>1770</v>
      </c>
      <c r="O501" s="111" t="s">
        <v>1187</v>
      </c>
      <c r="P501" s="10" t="s">
        <v>331</v>
      </c>
      <c r="Q501" s="10" t="s">
        <v>331</v>
      </c>
      <c r="R501" s="10" t="s">
        <v>11</v>
      </c>
      <c r="S501" s="10" t="s">
        <v>331</v>
      </c>
      <c r="T501" s="36"/>
      <c r="U501" s="8" t="s">
        <v>2059</v>
      </c>
    </row>
    <row r="502" spans="1:21" ht="33.950000000000003" customHeight="1" thickBot="1" x14ac:dyDescent="0.3">
      <c r="A502" s="353"/>
      <c r="B502" s="365"/>
      <c r="C502" s="194" t="s">
        <v>1185</v>
      </c>
      <c r="D502" s="9" t="s">
        <v>1205</v>
      </c>
      <c r="E502" s="10" t="s">
        <v>311</v>
      </c>
      <c r="F502" s="10" t="s">
        <v>735</v>
      </c>
      <c r="G502" s="111" t="s">
        <v>1165</v>
      </c>
      <c r="H502" s="10" t="s">
        <v>316</v>
      </c>
      <c r="I502" s="10" t="s">
        <v>331</v>
      </c>
      <c r="J502" s="111" t="s">
        <v>1770</v>
      </c>
      <c r="K502" s="111" t="s">
        <v>1770</v>
      </c>
      <c r="L502" s="10" t="s">
        <v>334</v>
      </c>
      <c r="M502" s="10" t="s">
        <v>331</v>
      </c>
      <c r="N502" s="111" t="s">
        <v>1770</v>
      </c>
      <c r="O502" s="111" t="s">
        <v>1187</v>
      </c>
      <c r="P502" s="10" t="s">
        <v>331</v>
      </c>
      <c r="Q502" s="10" t="s">
        <v>331</v>
      </c>
      <c r="R502" s="10" t="s">
        <v>11</v>
      </c>
      <c r="S502" s="10" t="s">
        <v>331</v>
      </c>
      <c r="T502" s="36"/>
      <c r="U502" s="8" t="s">
        <v>2059</v>
      </c>
    </row>
    <row r="503" spans="1:21" ht="39" customHeight="1" thickBot="1" x14ac:dyDescent="0.3">
      <c r="A503" s="353"/>
      <c r="B503" s="28" t="s">
        <v>135</v>
      </c>
      <c r="C503" s="194" t="s">
        <v>331</v>
      </c>
      <c r="D503" s="63" t="s">
        <v>331</v>
      </c>
      <c r="E503" s="63" t="s">
        <v>331</v>
      </c>
      <c r="F503" s="63" t="s">
        <v>331</v>
      </c>
      <c r="G503" s="63" t="s">
        <v>331</v>
      </c>
      <c r="H503" s="63" t="s">
        <v>331</v>
      </c>
      <c r="I503" s="63" t="s">
        <v>331</v>
      </c>
      <c r="J503" s="63" t="s">
        <v>331</v>
      </c>
      <c r="K503" s="63" t="s">
        <v>331</v>
      </c>
      <c r="L503" s="63" t="s">
        <v>331</v>
      </c>
      <c r="M503" s="63" t="s">
        <v>331</v>
      </c>
      <c r="N503" s="63" t="s">
        <v>331</v>
      </c>
      <c r="O503" s="10" t="s">
        <v>331</v>
      </c>
      <c r="P503" s="63" t="s">
        <v>331</v>
      </c>
      <c r="Q503" s="63" t="s">
        <v>331</v>
      </c>
      <c r="R503" s="63" t="s">
        <v>331</v>
      </c>
      <c r="S503" s="63" t="s">
        <v>331</v>
      </c>
      <c r="T503" s="36"/>
      <c r="U503" s="8" t="s">
        <v>2058</v>
      </c>
    </row>
    <row r="504" spans="1:21" ht="71.25" x14ac:dyDescent="0.25">
      <c r="A504" s="354"/>
      <c r="B504" s="257" t="s">
        <v>136</v>
      </c>
      <c r="C504" s="13" t="s">
        <v>1188</v>
      </c>
      <c r="D504" s="6" t="s">
        <v>1191</v>
      </c>
      <c r="E504" s="8" t="s">
        <v>311</v>
      </c>
      <c r="F504" s="8" t="s">
        <v>735</v>
      </c>
      <c r="G504" s="8" t="s">
        <v>1113</v>
      </c>
      <c r="H504" s="8" t="s">
        <v>11</v>
      </c>
      <c r="I504" s="8" t="s">
        <v>331</v>
      </c>
      <c r="J504" s="4" t="str">
        <f>PROPER("OFICINA ASESORA DE ASUNTOS DOCENTES")</f>
        <v>Oficina Asesora De Asuntos Docentes</v>
      </c>
      <c r="K504" s="4" t="str">
        <f>PROPER("OFICINA ASESORA DE ASUNTOS DOCENTES")</f>
        <v>Oficina Asesora De Asuntos Docentes</v>
      </c>
      <c r="L504" s="10" t="s">
        <v>334</v>
      </c>
      <c r="M504" s="10" t="s">
        <v>331</v>
      </c>
      <c r="N504" s="4" t="str">
        <f>PROPER("OFICINA ASESORA DE ASUNTOS DOCENTES")</f>
        <v>Oficina Asesora De Asuntos Docentes</v>
      </c>
      <c r="O504" s="43" t="s">
        <v>1195</v>
      </c>
      <c r="P504" s="63" t="s">
        <v>331</v>
      </c>
      <c r="Q504" s="63" t="s">
        <v>331</v>
      </c>
      <c r="R504" s="10" t="s">
        <v>11</v>
      </c>
      <c r="S504" s="63" t="s">
        <v>331</v>
      </c>
      <c r="T504" s="36"/>
      <c r="U504" s="8" t="s">
        <v>2059</v>
      </c>
    </row>
    <row r="505" spans="1:21" ht="71.25" x14ac:dyDescent="0.25">
      <c r="A505" s="354"/>
      <c r="B505" s="366"/>
      <c r="C505" s="13" t="s">
        <v>1189</v>
      </c>
      <c r="D505" s="6" t="s">
        <v>1192</v>
      </c>
      <c r="E505" s="8" t="s">
        <v>311</v>
      </c>
      <c r="F505" s="8" t="s">
        <v>735</v>
      </c>
      <c r="G505" s="8" t="s">
        <v>1113</v>
      </c>
      <c r="H505" s="8" t="s">
        <v>11</v>
      </c>
      <c r="I505" s="8" t="s">
        <v>331</v>
      </c>
      <c r="J505" s="4" t="str">
        <f>PROPER("OFICINA ASESORA DE ASUNTOS DOCENTES")</f>
        <v>Oficina Asesora De Asuntos Docentes</v>
      </c>
      <c r="K505" s="4" t="str">
        <f>PROPER("OFICINA ASESORA DE ASUNTOS DOCENTES")</f>
        <v>Oficina Asesora De Asuntos Docentes</v>
      </c>
      <c r="L505" s="10" t="s">
        <v>334</v>
      </c>
      <c r="M505" s="10" t="s">
        <v>331</v>
      </c>
      <c r="N505" s="4" t="str">
        <f>PROPER("OFICINA ASESORA DE ASUNTOS DOCENTES")</f>
        <v>Oficina Asesora De Asuntos Docentes</v>
      </c>
      <c r="O505" s="43" t="s">
        <v>1195</v>
      </c>
      <c r="P505" s="63" t="s">
        <v>331</v>
      </c>
      <c r="Q505" s="63" t="s">
        <v>331</v>
      </c>
      <c r="R505" s="10" t="s">
        <v>11</v>
      </c>
      <c r="S505" s="63" t="s">
        <v>331</v>
      </c>
      <c r="T505" s="36"/>
      <c r="U505" s="8" t="s">
        <v>2059</v>
      </c>
    </row>
    <row r="506" spans="1:21" ht="57.75" thickBot="1" x14ac:dyDescent="0.3">
      <c r="A506" s="355"/>
      <c r="B506" s="366"/>
      <c r="C506" s="13" t="s">
        <v>1190</v>
      </c>
      <c r="D506" s="6" t="s">
        <v>1193</v>
      </c>
      <c r="E506" s="8" t="s">
        <v>311</v>
      </c>
      <c r="F506" s="8" t="s">
        <v>735</v>
      </c>
      <c r="G506" s="8" t="s">
        <v>816</v>
      </c>
      <c r="H506" s="8" t="s">
        <v>11</v>
      </c>
      <c r="I506" s="8" t="s">
        <v>331</v>
      </c>
      <c r="J506" s="4" t="str">
        <f>PROPER("OFICINA ASESORA DE ASUNTOS DOCENTES - GESTIÓN DOCUMENTAL - GESTIÓN HUMANA")</f>
        <v>Oficina Asesora De Asuntos Docentes - Gestión Documental - Gestión Humana</v>
      </c>
      <c r="K506" s="4" t="str">
        <f>PROPER("OFICINA ASESORA DE ASUNTOS DOCENTES - RECTORIA")</f>
        <v>Oficina Asesora De Asuntos Docentes - Rectoria</v>
      </c>
      <c r="L506" s="10" t="s">
        <v>334</v>
      </c>
      <c r="M506" s="10" t="s">
        <v>331</v>
      </c>
      <c r="N506" s="4" t="str">
        <f>PROPER("OFICINA ASESORA DE ASUNTOS DOCENTES")</f>
        <v>Oficina Asesora De Asuntos Docentes</v>
      </c>
      <c r="O506" s="43" t="s">
        <v>1194</v>
      </c>
      <c r="P506" s="63" t="s">
        <v>331</v>
      </c>
      <c r="Q506" s="63" t="s">
        <v>331</v>
      </c>
      <c r="R506" s="10" t="s">
        <v>11</v>
      </c>
      <c r="S506" s="63" t="s">
        <v>331</v>
      </c>
      <c r="T506" s="36"/>
      <c r="U506" s="8" t="s">
        <v>2059</v>
      </c>
    </row>
    <row r="507" spans="1:21" ht="28.5" x14ac:dyDescent="0.25">
      <c r="A507" s="237" t="s">
        <v>137</v>
      </c>
      <c r="B507" s="280" t="s">
        <v>138</v>
      </c>
      <c r="C507" s="1" t="s">
        <v>909</v>
      </c>
      <c r="D507" s="6" t="s">
        <v>1265</v>
      </c>
      <c r="E507" s="7" t="s">
        <v>311</v>
      </c>
      <c r="F507" s="41" t="s">
        <v>1041</v>
      </c>
      <c r="G507" s="7" t="s">
        <v>1165</v>
      </c>
      <c r="H507" s="7" t="s">
        <v>11</v>
      </c>
      <c r="I507" s="7" t="s">
        <v>1070</v>
      </c>
      <c r="J507" s="41" t="s">
        <v>1923</v>
      </c>
      <c r="K507" s="7" t="s">
        <v>1252</v>
      </c>
      <c r="L507" s="4" t="s">
        <v>496</v>
      </c>
      <c r="M507" s="4" t="s">
        <v>496</v>
      </c>
      <c r="N507" s="7" t="s">
        <v>1252</v>
      </c>
      <c r="O507" s="10" t="s">
        <v>331</v>
      </c>
      <c r="P507" s="10" t="s">
        <v>331</v>
      </c>
      <c r="Q507" s="10" t="s">
        <v>331</v>
      </c>
      <c r="R507" s="10" t="s">
        <v>11</v>
      </c>
      <c r="S507" s="10" t="s">
        <v>331</v>
      </c>
      <c r="T507" s="53"/>
      <c r="U507" s="8" t="s">
        <v>2059</v>
      </c>
    </row>
    <row r="508" spans="1:21" ht="28.5" x14ac:dyDescent="0.25">
      <c r="A508" s="287"/>
      <c r="B508" s="281"/>
      <c r="C508" s="1" t="s">
        <v>1263</v>
      </c>
      <c r="D508" s="6" t="s">
        <v>756</v>
      </c>
      <c r="E508" s="7" t="s">
        <v>311</v>
      </c>
      <c r="F508" s="41" t="s">
        <v>1041</v>
      </c>
      <c r="G508" s="7" t="s">
        <v>315</v>
      </c>
      <c r="H508" s="7" t="s">
        <v>11</v>
      </c>
      <c r="I508" s="7" t="s">
        <v>331</v>
      </c>
      <c r="J508" s="7" t="s">
        <v>1252</v>
      </c>
      <c r="K508" s="7" t="s">
        <v>1252</v>
      </c>
      <c r="L508" s="4" t="s">
        <v>496</v>
      </c>
      <c r="M508" s="4" t="s">
        <v>496</v>
      </c>
      <c r="N508" s="7" t="s">
        <v>1252</v>
      </c>
      <c r="O508" s="10" t="s">
        <v>331</v>
      </c>
      <c r="P508" s="10" t="s">
        <v>331</v>
      </c>
      <c r="Q508" s="10" t="s">
        <v>331</v>
      </c>
      <c r="R508" s="10" t="s">
        <v>11</v>
      </c>
      <c r="S508" s="10" t="s">
        <v>331</v>
      </c>
      <c r="T508" s="53"/>
      <c r="U508" s="8" t="s">
        <v>2059</v>
      </c>
    </row>
    <row r="509" spans="1:21" ht="25.5" customHeight="1" thickBot="1" x14ac:dyDescent="0.3">
      <c r="A509" s="287"/>
      <c r="B509" s="282"/>
      <c r="C509" s="27" t="s">
        <v>1264</v>
      </c>
      <c r="D509" s="65" t="s">
        <v>1266</v>
      </c>
      <c r="E509" s="26" t="s">
        <v>311</v>
      </c>
      <c r="F509" s="42" t="s">
        <v>1041</v>
      </c>
      <c r="G509" s="33" t="s">
        <v>1164</v>
      </c>
      <c r="H509" s="26" t="s">
        <v>11</v>
      </c>
      <c r="I509" s="33" t="s">
        <v>331</v>
      </c>
      <c r="J509" s="26" t="s">
        <v>1252</v>
      </c>
      <c r="K509" s="26" t="s">
        <v>1252</v>
      </c>
      <c r="L509" s="4" t="s">
        <v>496</v>
      </c>
      <c r="M509" s="4" t="s">
        <v>496</v>
      </c>
      <c r="N509" s="26" t="s">
        <v>1252</v>
      </c>
      <c r="O509" s="10" t="s">
        <v>331</v>
      </c>
      <c r="P509" s="34" t="s">
        <v>331</v>
      </c>
      <c r="Q509" s="34" t="s">
        <v>331</v>
      </c>
      <c r="R509" s="34" t="s">
        <v>11</v>
      </c>
      <c r="S509" s="34" t="s">
        <v>331</v>
      </c>
      <c r="T509" s="36"/>
      <c r="U509" s="8" t="s">
        <v>2059</v>
      </c>
    </row>
    <row r="510" spans="1:21" ht="28.5" x14ac:dyDescent="0.25">
      <c r="A510" s="287"/>
      <c r="B510" s="286" t="s">
        <v>139</v>
      </c>
      <c r="C510" s="1" t="s">
        <v>909</v>
      </c>
      <c r="D510" s="6" t="s">
        <v>1265</v>
      </c>
      <c r="E510" s="7" t="s">
        <v>311</v>
      </c>
      <c r="F510" s="41" t="s">
        <v>1041</v>
      </c>
      <c r="G510" s="7" t="s">
        <v>1165</v>
      </c>
      <c r="H510" s="7" t="s">
        <v>11</v>
      </c>
      <c r="I510" s="7" t="s">
        <v>1070</v>
      </c>
      <c r="J510" s="41" t="s">
        <v>1923</v>
      </c>
      <c r="K510" s="7" t="s">
        <v>1252</v>
      </c>
      <c r="L510" s="4" t="s">
        <v>496</v>
      </c>
      <c r="M510" s="4" t="s">
        <v>496</v>
      </c>
      <c r="N510" s="7" t="s">
        <v>1252</v>
      </c>
      <c r="O510" s="10" t="s">
        <v>331</v>
      </c>
      <c r="P510" s="10" t="s">
        <v>331</v>
      </c>
      <c r="Q510" s="10" t="s">
        <v>331</v>
      </c>
      <c r="R510" s="10" t="s">
        <v>11</v>
      </c>
      <c r="S510" s="10" t="s">
        <v>331</v>
      </c>
      <c r="T510" s="36"/>
      <c r="U510" s="8" t="s">
        <v>2059</v>
      </c>
    </row>
    <row r="511" spans="1:21" ht="28.5" x14ac:dyDescent="0.25">
      <c r="A511" s="287"/>
      <c r="B511" s="281"/>
      <c r="C511" s="1" t="s">
        <v>1263</v>
      </c>
      <c r="D511" s="6" t="s">
        <v>756</v>
      </c>
      <c r="E511" s="7" t="s">
        <v>311</v>
      </c>
      <c r="F511" s="41" t="s">
        <v>1041</v>
      </c>
      <c r="G511" s="7" t="s">
        <v>315</v>
      </c>
      <c r="H511" s="7" t="s">
        <v>11</v>
      </c>
      <c r="I511" s="7" t="s">
        <v>331</v>
      </c>
      <c r="J511" s="7" t="s">
        <v>1252</v>
      </c>
      <c r="K511" s="7" t="s">
        <v>1252</v>
      </c>
      <c r="L511" s="4" t="s">
        <v>496</v>
      </c>
      <c r="M511" s="4" t="s">
        <v>496</v>
      </c>
      <c r="N511" s="7" t="s">
        <v>1252</v>
      </c>
      <c r="O511" s="10" t="s">
        <v>331</v>
      </c>
      <c r="P511" s="10" t="s">
        <v>331</v>
      </c>
      <c r="Q511" s="10" t="s">
        <v>331</v>
      </c>
      <c r="R511" s="10" t="s">
        <v>11</v>
      </c>
      <c r="S511" s="10" t="s">
        <v>331</v>
      </c>
      <c r="T511" s="36"/>
      <c r="U511" s="8" t="s">
        <v>2059</v>
      </c>
    </row>
    <row r="512" spans="1:21" ht="39" customHeight="1" thickBot="1" x14ac:dyDescent="0.3">
      <c r="A512" s="356"/>
      <c r="B512" s="282"/>
      <c r="C512" s="27" t="s">
        <v>1264</v>
      </c>
      <c r="D512" s="65" t="s">
        <v>1266</v>
      </c>
      <c r="E512" s="26" t="s">
        <v>311</v>
      </c>
      <c r="F512" s="42" t="s">
        <v>1041</v>
      </c>
      <c r="G512" s="33" t="s">
        <v>1164</v>
      </c>
      <c r="H512" s="26" t="s">
        <v>11</v>
      </c>
      <c r="I512" s="33" t="s">
        <v>331</v>
      </c>
      <c r="J512" s="26" t="s">
        <v>1252</v>
      </c>
      <c r="K512" s="26" t="s">
        <v>1252</v>
      </c>
      <c r="L512" s="4" t="s">
        <v>496</v>
      </c>
      <c r="M512" s="4" t="s">
        <v>496</v>
      </c>
      <c r="N512" s="26" t="s">
        <v>1252</v>
      </c>
      <c r="O512" s="10" t="s">
        <v>331</v>
      </c>
      <c r="P512" s="34" t="s">
        <v>331</v>
      </c>
      <c r="Q512" s="34" t="s">
        <v>331</v>
      </c>
      <c r="R512" s="34" t="s">
        <v>11</v>
      </c>
      <c r="S512" s="34" t="s">
        <v>331</v>
      </c>
      <c r="T512" s="62"/>
      <c r="U512" s="8" t="s">
        <v>2059</v>
      </c>
    </row>
    <row r="513" spans="1:21" ht="86.25" customHeight="1" thickBot="1" x14ac:dyDescent="0.3">
      <c r="A513" s="11" t="s">
        <v>1436</v>
      </c>
      <c r="B513" s="82" t="s">
        <v>331</v>
      </c>
      <c r="C513" s="181" t="s">
        <v>331</v>
      </c>
      <c r="D513" s="4" t="s">
        <v>1570</v>
      </c>
      <c r="E513" s="7" t="s">
        <v>311</v>
      </c>
      <c r="F513" s="41" t="s">
        <v>735</v>
      </c>
      <c r="G513" s="4" t="s">
        <v>1164</v>
      </c>
      <c r="H513" s="7" t="s">
        <v>11</v>
      </c>
      <c r="I513" s="8" t="s">
        <v>11</v>
      </c>
      <c r="J513" s="4" t="s">
        <v>453</v>
      </c>
      <c r="K513" s="4" t="s">
        <v>453</v>
      </c>
      <c r="L513" s="4" t="s">
        <v>496</v>
      </c>
      <c r="M513" s="4" t="s">
        <v>496</v>
      </c>
      <c r="N513" s="4" t="s">
        <v>453</v>
      </c>
      <c r="O513" s="41" t="s">
        <v>1792</v>
      </c>
      <c r="P513" s="10" t="s">
        <v>331</v>
      </c>
      <c r="Q513" s="10" t="s">
        <v>331</v>
      </c>
      <c r="R513" s="10" t="s">
        <v>11</v>
      </c>
      <c r="S513" s="10" t="s">
        <v>331</v>
      </c>
      <c r="T513" s="8"/>
      <c r="U513" s="8" t="s">
        <v>2059</v>
      </c>
    </row>
    <row r="514" spans="1:21" ht="42.75" x14ac:dyDescent="0.25">
      <c r="A514" s="370" t="s">
        <v>140</v>
      </c>
      <c r="B514" s="253" t="s">
        <v>141</v>
      </c>
      <c r="C514" s="76" t="s">
        <v>658</v>
      </c>
      <c r="D514" s="136" t="s">
        <v>1330</v>
      </c>
      <c r="E514" s="119" t="s">
        <v>311</v>
      </c>
      <c r="F514" s="119" t="s">
        <v>312</v>
      </c>
      <c r="G514" s="119" t="s">
        <v>356</v>
      </c>
      <c r="H514" s="119" t="s">
        <v>11</v>
      </c>
      <c r="I514" s="119" t="s">
        <v>331</v>
      </c>
      <c r="J514" s="109" t="s">
        <v>1434</v>
      </c>
      <c r="K514" s="109" t="s">
        <v>1434</v>
      </c>
      <c r="L514" s="111" t="s">
        <v>496</v>
      </c>
      <c r="M514" s="111" t="s">
        <v>496</v>
      </c>
      <c r="N514" s="109" t="s">
        <v>1434</v>
      </c>
      <c r="O514" s="109" t="s">
        <v>1435</v>
      </c>
      <c r="P514" s="119" t="s">
        <v>331</v>
      </c>
      <c r="Q514" s="119" t="s">
        <v>331</v>
      </c>
      <c r="R514" s="119" t="s">
        <v>11</v>
      </c>
      <c r="S514" s="119" t="s">
        <v>331</v>
      </c>
      <c r="T514" s="67"/>
      <c r="U514" s="8" t="s">
        <v>2059</v>
      </c>
    </row>
    <row r="515" spans="1:21" ht="26.25" customHeight="1" thickBot="1" x14ac:dyDescent="0.3">
      <c r="A515" s="287"/>
      <c r="B515" s="254"/>
      <c r="C515" s="194" t="s">
        <v>575</v>
      </c>
      <c r="D515" s="9" t="s">
        <v>1331</v>
      </c>
      <c r="E515" s="10" t="s">
        <v>311</v>
      </c>
      <c r="F515" s="10" t="s">
        <v>312</v>
      </c>
      <c r="G515" s="10" t="s">
        <v>356</v>
      </c>
      <c r="H515" s="10" t="s">
        <v>11</v>
      </c>
      <c r="I515" s="10" t="s">
        <v>331</v>
      </c>
      <c r="J515" s="111" t="s">
        <v>1434</v>
      </c>
      <c r="K515" s="111" t="s">
        <v>1434</v>
      </c>
      <c r="L515" s="111" t="s">
        <v>496</v>
      </c>
      <c r="M515" s="111" t="s">
        <v>496</v>
      </c>
      <c r="N515" s="111" t="s">
        <v>1434</v>
      </c>
      <c r="O515" s="111" t="s">
        <v>1435</v>
      </c>
      <c r="P515" s="10" t="s">
        <v>331</v>
      </c>
      <c r="Q515" s="10" t="s">
        <v>331</v>
      </c>
      <c r="R515" s="10" t="s">
        <v>11</v>
      </c>
      <c r="S515" s="10"/>
      <c r="T515" s="36"/>
      <c r="U515" s="8" t="s">
        <v>2058</v>
      </c>
    </row>
    <row r="516" spans="1:21" ht="26.25" customHeight="1" x14ac:dyDescent="0.25">
      <c r="A516" s="287"/>
      <c r="B516" s="367" t="s">
        <v>1773</v>
      </c>
      <c r="C516" s="194" t="s">
        <v>658</v>
      </c>
      <c r="D516" s="10" t="s">
        <v>331</v>
      </c>
      <c r="E516" s="10" t="s">
        <v>331</v>
      </c>
      <c r="F516" s="10" t="s">
        <v>331</v>
      </c>
      <c r="G516" s="10" t="s">
        <v>331</v>
      </c>
      <c r="H516" s="10" t="s">
        <v>331</v>
      </c>
      <c r="I516" s="10" t="s">
        <v>331</v>
      </c>
      <c r="J516" s="10" t="s">
        <v>331</v>
      </c>
      <c r="K516" s="10" t="s">
        <v>331</v>
      </c>
      <c r="L516" s="10" t="s">
        <v>331</v>
      </c>
      <c r="M516" s="10" t="s">
        <v>331</v>
      </c>
      <c r="N516" s="111" t="s">
        <v>331</v>
      </c>
      <c r="O516" s="10" t="s">
        <v>331</v>
      </c>
      <c r="P516" s="10" t="s">
        <v>331</v>
      </c>
      <c r="Q516" s="10" t="s">
        <v>331</v>
      </c>
      <c r="R516" s="10" t="s">
        <v>331</v>
      </c>
      <c r="S516" s="10" t="s">
        <v>331</v>
      </c>
      <c r="T516" s="36"/>
      <c r="U516" s="8" t="s">
        <v>2059</v>
      </c>
    </row>
    <row r="517" spans="1:21" ht="26.25" customHeight="1" x14ac:dyDescent="0.25">
      <c r="A517" s="287"/>
      <c r="B517" s="368"/>
      <c r="C517" s="194" t="s">
        <v>575</v>
      </c>
      <c r="D517" s="10" t="s">
        <v>331</v>
      </c>
      <c r="E517" s="10" t="s">
        <v>331</v>
      </c>
      <c r="F517" s="10" t="s">
        <v>331</v>
      </c>
      <c r="G517" s="10" t="s">
        <v>331</v>
      </c>
      <c r="H517" s="10" t="s">
        <v>331</v>
      </c>
      <c r="I517" s="10" t="s">
        <v>331</v>
      </c>
      <c r="J517" s="10" t="s">
        <v>331</v>
      </c>
      <c r="K517" s="10" t="s">
        <v>331</v>
      </c>
      <c r="L517" s="10" t="s">
        <v>331</v>
      </c>
      <c r="M517" s="10" t="s">
        <v>331</v>
      </c>
      <c r="N517" s="111" t="s">
        <v>331</v>
      </c>
      <c r="O517" s="10" t="s">
        <v>331</v>
      </c>
      <c r="P517" s="10" t="s">
        <v>331</v>
      </c>
      <c r="Q517" s="10" t="s">
        <v>331</v>
      </c>
      <c r="R517" s="10" t="s">
        <v>331</v>
      </c>
      <c r="S517" s="10" t="s">
        <v>331</v>
      </c>
      <c r="T517" s="36"/>
      <c r="U517" s="8" t="s">
        <v>2059</v>
      </c>
    </row>
    <row r="518" spans="1:21" ht="26.25" customHeight="1" thickBot="1" x14ac:dyDescent="0.3">
      <c r="A518" s="238"/>
      <c r="B518" s="369"/>
      <c r="C518" s="194" t="s">
        <v>379</v>
      </c>
      <c r="D518" s="10" t="s">
        <v>331</v>
      </c>
      <c r="E518" s="10" t="s">
        <v>331</v>
      </c>
      <c r="F518" s="10" t="s">
        <v>331</v>
      </c>
      <c r="G518" s="10" t="s">
        <v>331</v>
      </c>
      <c r="H518" s="10" t="s">
        <v>331</v>
      </c>
      <c r="I518" s="10" t="s">
        <v>331</v>
      </c>
      <c r="J518" s="10" t="s">
        <v>331</v>
      </c>
      <c r="K518" s="10" t="s">
        <v>331</v>
      </c>
      <c r="L518" s="10" t="s">
        <v>331</v>
      </c>
      <c r="M518" s="10" t="s">
        <v>331</v>
      </c>
      <c r="N518" s="111" t="s">
        <v>331</v>
      </c>
      <c r="O518" s="10" t="s">
        <v>331</v>
      </c>
      <c r="P518" s="10" t="s">
        <v>331</v>
      </c>
      <c r="Q518" s="10" t="s">
        <v>331</v>
      </c>
      <c r="R518" s="10" t="s">
        <v>331</v>
      </c>
      <c r="S518" s="10" t="s">
        <v>331</v>
      </c>
      <c r="T518" s="36"/>
      <c r="U518" s="8" t="s">
        <v>2059</v>
      </c>
    </row>
    <row r="519" spans="1:21" ht="71.25" x14ac:dyDescent="0.25">
      <c r="A519" s="271" t="s">
        <v>142</v>
      </c>
      <c r="B519" s="272"/>
      <c r="C519" s="82" t="s">
        <v>888</v>
      </c>
      <c r="D519" s="136" t="s">
        <v>482</v>
      </c>
      <c r="E519" s="119" t="s">
        <v>311</v>
      </c>
      <c r="F519" s="119" t="s">
        <v>312</v>
      </c>
      <c r="G519" s="119" t="s">
        <v>483</v>
      </c>
      <c r="H519" s="119" t="s">
        <v>11</v>
      </c>
      <c r="I519" s="119" t="s">
        <v>331</v>
      </c>
      <c r="J519" s="109" t="s">
        <v>453</v>
      </c>
      <c r="K519" s="109" t="s">
        <v>484</v>
      </c>
      <c r="L519" s="109" t="s">
        <v>485</v>
      </c>
      <c r="M519" s="109" t="s">
        <v>485</v>
      </c>
      <c r="N519" s="109" t="s">
        <v>486</v>
      </c>
      <c r="O519" s="109" t="s">
        <v>487</v>
      </c>
      <c r="P519" s="119" t="s">
        <v>331</v>
      </c>
      <c r="Q519" s="119" t="s">
        <v>331</v>
      </c>
      <c r="R519" s="119" t="s">
        <v>11</v>
      </c>
      <c r="S519" s="119" t="s">
        <v>331</v>
      </c>
      <c r="T519" s="36"/>
      <c r="U519" s="8" t="s">
        <v>2059</v>
      </c>
    </row>
    <row r="520" spans="1:21" ht="71.25" x14ac:dyDescent="0.25">
      <c r="A520" s="272"/>
      <c r="B520" s="272"/>
      <c r="C520" s="194" t="s">
        <v>889</v>
      </c>
      <c r="D520" s="9" t="s">
        <v>490</v>
      </c>
      <c r="E520" s="10" t="s">
        <v>311</v>
      </c>
      <c r="F520" s="10" t="s">
        <v>312</v>
      </c>
      <c r="G520" s="111" t="s">
        <v>1682</v>
      </c>
      <c r="H520" s="10" t="s">
        <v>11</v>
      </c>
      <c r="I520" s="10" t="s">
        <v>331</v>
      </c>
      <c r="J520" s="111" t="s">
        <v>453</v>
      </c>
      <c r="K520" s="111" t="s">
        <v>453</v>
      </c>
      <c r="L520" s="111" t="s">
        <v>485</v>
      </c>
      <c r="M520" s="111" t="s">
        <v>485</v>
      </c>
      <c r="N520" s="111" t="s">
        <v>486</v>
      </c>
      <c r="O520" s="111" t="s">
        <v>493</v>
      </c>
      <c r="P520" s="10" t="s">
        <v>331</v>
      </c>
      <c r="Q520" s="10" t="s">
        <v>331</v>
      </c>
      <c r="R520" s="10" t="s">
        <v>11</v>
      </c>
      <c r="S520" s="10" t="s">
        <v>331</v>
      </c>
      <c r="T520" s="36"/>
      <c r="U520" s="8" t="s">
        <v>2059</v>
      </c>
    </row>
    <row r="521" spans="1:21" ht="71.25" x14ac:dyDescent="0.25">
      <c r="A521" s="272"/>
      <c r="B521" s="272"/>
      <c r="C521" s="194" t="s">
        <v>890</v>
      </c>
      <c r="D521" s="9" t="s">
        <v>488</v>
      </c>
      <c r="E521" s="10" t="s">
        <v>311</v>
      </c>
      <c r="F521" s="10" t="s">
        <v>312</v>
      </c>
      <c r="G521" s="10" t="s">
        <v>332</v>
      </c>
      <c r="H521" s="10" t="s">
        <v>11</v>
      </c>
      <c r="I521" s="10" t="s">
        <v>331</v>
      </c>
      <c r="J521" s="111" t="s">
        <v>333</v>
      </c>
      <c r="K521" s="111" t="s">
        <v>489</v>
      </c>
      <c r="L521" s="111" t="s">
        <v>485</v>
      </c>
      <c r="M521" s="111" t="s">
        <v>485</v>
      </c>
      <c r="N521" s="111" t="s">
        <v>486</v>
      </c>
      <c r="O521" s="111" t="s">
        <v>493</v>
      </c>
      <c r="P521" s="10" t="s">
        <v>331</v>
      </c>
      <c r="Q521" s="10" t="s">
        <v>331</v>
      </c>
      <c r="R521" s="10" t="s">
        <v>11</v>
      </c>
      <c r="S521" s="10" t="s">
        <v>331</v>
      </c>
      <c r="T521" s="36"/>
      <c r="U521" s="8" t="s">
        <v>2059</v>
      </c>
    </row>
    <row r="522" spans="1:21" ht="71.25" x14ac:dyDescent="0.25">
      <c r="A522" s="272"/>
      <c r="B522" s="272"/>
      <c r="C522" s="194" t="s">
        <v>891</v>
      </c>
      <c r="D522" s="9" t="s">
        <v>491</v>
      </c>
      <c r="E522" s="10" t="s">
        <v>311</v>
      </c>
      <c r="F522" s="10" t="s">
        <v>312</v>
      </c>
      <c r="G522" s="10" t="s">
        <v>332</v>
      </c>
      <c r="H522" s="10" t="s">
        <v>11</v>
      </c>
      <c r="I522" s="10" t="s">
        <v>331</v>
      </c>
      <c r="J522" s="111" t="s">
        <v>333</v>
      </c>
      <c r="K522" s="111" t="s">
        <v>492</v>
      </c>
      <c r="L522" s="111" t="s">
        <v>485</v>
      </c>
      <c r="M522" s="111" t="s">
        <v>485</v>
      </c>
      <c r="N522" s="111" t="s">
        <v>486</v>
      </c>
      <c r="O522" s="111" t="s">
        <v>493</v>
      </c>
      <c r="P522" s="10" t="s">
        <v>331</v>
      </c>
      <c r="Q522" s="10" t="s">
        <v>331</v>
      </c>
      <c r="R522" s="10" t="s">
        <v>11</v>
      </c>
      <c r="S522" s="10" t="s">
        <v>331</v>
      </c>
      <c r="T522" s="36"/>
      <c r="U522" s="8" t="s">
        <v>2059</v>
      </c>
    </row>
    <row r="523" spans="1:21" ht="28.5" x14ac:dyDescent="0.25">
      <c r="A523" s="272"/>
      <c r="B523" s="272"/>
      <c r="C523" s="194" t="s">
        <v>892</v>
      </c>
      <c r="D523" s="9" t="s">
        <v>620</v>
      </c>
      <c r="E523" s="10" t="s">
        <v>311</v>
      </c>
      <c r="F523" s="10" t="s">
        <v>312</v>
      </c>
      <c r="G523" s="10" t="s">
        <v>331</v>
      </c>
      <c r="H523" s="10" t="s">
        <v>316</v>
      </c>
      <c r="I523" s="10" t="s">
        <v>611</v>
      </c>
      <c r="J523" s="111" t="s">
        <v>612</v>
      </c>
      <c r="K523" s="10" t="s">
        <v>624</v>
      </c>
      <c r="L523" s="10" t="s">
        <v>334</v>
      </c>
      <c r="M523" s="10" t="s">
        <v>613</v>
      </c>
      <c r="N523" s="111" t="s">
        <v>612</v>
      </c>
      <c r="O523" s="111" t="s">
        <v>614</v>
      </c>
      <c r="P523" s="10" t="s">
        <v>611</v>
      </c>
      <c r="Q523" s="10" t="s">
        <v>611</v>
      </c>
      <c r="R523" s="10" t="s">
        <v>11</v>
      </c>
      <c r="S523" s="10" t="s">
        <v>331</v>
      </c>
      <c r="T523" s="36"/>
      <c r="U523" s="8" t="s">
        <v>2059</v>
      </c>
    </row>
    <row r="524" spans="1:21" ht="61.5" customHeight="1" x14ac:dyDescent="0.25">
      <c r="A524" s="272"/>
      <c r="B524" s="272"/>
      <c r="C524" s="181" t="s">
        <v>893</v>
      </c>
      <c r="D524" s="111" t="s">
        <v>924</v>
      </c>
      <c r="E524" s="10" t="s">
        <v>311</v>
      </c>
      <c r="F524" s="10" t="s">
        <v>552</v>
      </c>
      <c r="G524" s="111" t="s">
        <v>1835</v>
      </c>
      <c r="H524" s="111" t="s">
        <v>11</v>
      </c>
      <c r="I524" s="10" t="s">
        <v>11</v>
      </c>
      <c r="J524" s="111" t="s">
        <v>11</v>
      </c>
      <c r="K524" s="111" t="str">
        <f>PROPER("MINISTERIO DE EDUCACIÓN NACIONal MEN")</f>
        <v>Ministerio De Educación Nacional Men</v>
      </c>
      <c r="L524" s="111" t="s">
        <v>496</v>
      </c>
      <c r="M524" s="111" t="s">
        <v>496</v>
      </c>
      <c r="N524" s="111" t="s">
        <v>917</v>
      </c>
      <c r="O524" s="111" t="str">
        <f>PROPER("MINISTERIO DE EDUCACIÓN NACIONal MEN")</f>
        <v>Ministerio De Educación Nacional Men</v>
      </c>
      <c r="P524" s="111" t="s">
        <v>1836</v>
      </c>
      <c r="Q524" s="111" t="s">
        <v>1831</v>
      </c>
      <c r="R524" s="111" t="s">
        <v>11</v>
      </c>
      <c r="S524" s="111" t="s">
        <v>11</v>
      </c>
      <c r="T524" s="43" t="s">
        <v>1831</v>
      </c>
      <c r="U524" s="8" t="s">
        <v>2059</v>
      </c>
    </row>
    <row r="525" spans="1:21" ht="42.75" customHeight="1" x14ac:dyDescent="0.25">
      <c r="A525" s="272"/>
      <c r="B525" s="272"/>
      <c r="C525" s="181" t="s">
        <v>894</v>
      </c>
      <c r="D525" s="111" t="s">
        <v>925</v>
      </c>
      <c r="E525" s="10" t="s">
        <v>311</v>
      </c>
      <c r="F525" s="111" t="s">
        <v>735</v>
      </c>
      <c r="G525" s="111" t="s">
        <v>1837</v>
      </c>
      <c r="H525" s="10" t="s">
        <v>11</v>
      </c>
      <c r="I525" s="10" t="s">
        <v>331</v>
      </c>
      <c r="J525" s="111" t="str">
        <f>PROPER("UNIDAD DE ATENCIÓN Y GESTIÓN DE GRADUADOS")</f>
        <v>Unidad De Atención Y Gestión De Graduados</v>
      </c>
      <c r="K525" s="111" t="str">
        <f>PROPER("UNIDAD DE ATENCIÓN Y GESTIÓN DE GRADUADOS")</f>
        <v>Unidad De Atención Y Gestión De Graduados</v>
      </c>
      <c r="L525" s="10" t="s">
        <v>335</v>
      </c>
      <c r="M525" s="10" t="s">
        <v>335</v>
      </c>
      <c r="N525" s="111" t="s">
        <v>917</v>
      </c>
      <c r="O525" s="111" t="str">
        <f>PROPER("UNIDAD DE ATENCIÓN Y GESTIÓN DE GRADUADOS")</f>
        <v>Unidad De Atención Y Gestión De Graduados</v>
      </c>
      <c r="P525" s="111" t="s">
        <v>1829</v>
      </c>
      <c r="Q525" s="111" t="s">
        <v>331</v>
      </c>
      <c r="R525" s="111" t="s">
        <v>331</v>
      </c>
      <c r="S525" s="111" t="s">
        <v>11</v>
      </c>
      <c r="T525" s="43" t="s">
        <v>331</v>
      </c>
      <c r="U525" s="8" t="s">
        <v>2059</v>
      </c>
    </row>
    <row r="526" spans="1:21" ht="42" customHeight="1" thickBot="1" x14ac:dyDescent="0.3">
      <c r="A526" s="273"/>
      <c r="B526" s="273"/>
      <c r="C526" s="181" t="s">
        <v>657</v>
      </c>
      <c r="D526" s="111" t="s">
        <v>926</v>
      </c>
      <c r="E526" s="10" t="s">
        <v>311</v>
      </c>
      <c r="F526" s="111" t="s">
        <v>735</v>
      </c>
      <c r="G526" s="111" t="s">
        <v>736</v>
      </c>
      <c r="H526" s="10" t="s">
        <v>316</v>
      </c>
      <c r="I526" s="10" t="s">
        <v>331</v>
      </c>
      <c r="J526" s="111" t="str">
        <f>PROPER("UNIDAD DE ATENCIÓN Y GESTIÓN DE GRADUADOS")</f>
        <v>Unidad De Atención Y Gestión De Graduados</v>
      </c>
      <c r="K526" s="111" t="str">
        <f>PROPER("UNIDAD DE ATENCIÓN Y GESTIÓN DE GRADUADOS")</f>
        <v>Unidad De Atención Y Gestión De Graduados</v>
      </c>
      <c r="L526" s="111" t="s">
        <v>496</v>
      </c>
      <c r="M526" s="111" t="s">
        <v>496</v>
      </c>
      <c r="N526" s="111" t="s">
        <v>917</v>
      </c>
      <c r="O526" s="111" t="str">
        <f>PROPER("UNIDAD DE ATENCIÓN Y GESTIÓN DE GRADUADOS")</f>
        <v>Unidad De Atención Y Gestión De Graduados</v>
      </c>
      <c r="P526" s="111" t="s">
        <v>1829</v>
      </c>
      <c r="Q526" s="111" t="s">
        <v>331</v>
      </c>
      <c r="R526" s="111" t="s">
        <v>331</v>
      </c>
      <c r="S526" s="111" t="s">
        <v>11</v>
      </c>
      <c r="T526" s="43" t="s">
        <v>331</v>
      </c>
      <c r="U526" s="8" t="s">
        <v>2059</v>
      </c>
    </row>
    <row r="527" spans="1:21" ht="85.5" x14ac:dyDescent="0.25">
      <c r="A527" s="349" t="s">
        <v>143</v>
      </c>
      <c r="B527" s="252" t="s">
        <v>144</v>
      </c>
      <c r="C527" s="13" t="s">
        <v>478</v>
      </c>
      <c r="D527" s="6" t="s">
        <v>621</v>
      </c>
      <c r="E527" s="8" t="s">
        <v>311</v>
      </c>
      <c r="F527" s="8" t="s">
        <v>312</v>
      </c>
      <c r="G527" s="8" t="s">
        <v>331</v>
      </c>
      <c r="H527" s="8" t="s">
        <v>316</v>
      </c>
      <c r="I527" s="8" t="s">
        <v>611</v>
      </c>
      <c r="J527" s="4" t="s">
        <v>612</v>
      </c>
      <c r="K527" s="8" t="s">
        <v>624</v>
      </c>
      <c r="L527" s="8" t="s">
        <v>334</v>
      </c>
      <c r="M527" s="10" t="s">
        <v>613</v>
      </c>
      <c r="N527" s="4" t="s">
        <v>612</v>
      </c>
      <c r="O527" s="43" t="s">
        <v>614</v>
      </c>
      <c r="P527" s="10" t="s">
        <v>611</v>
      </c>
      <c r="Q527" s="10" t="s">
        <v>611</v>
      </c>
      <c r="R527" s="10" t="s">
        <v>11</v>
      </c>
      <c r="S527" s="43" t="s">
        <v>12</v>
      </c>
      <c r="T527" s="36"/>
      <c r="U527" s="8" t="s">
        <v>2058</v>
      </c>
    </row>
    <row r="528" spans="1:21" ht="85.5" x14ac:dyDescent="0.25">
      <c r="A528" s="350"/>
      <c r="B528" s="253"/>
      <c r="C528" s="1" t="s">
        <v>479</v>
      </c>
      <c r="D528" s="6" t="s">
        <v>622</v>
      </c>
      <c r="E528" s="8" t="s">
        <v>311</v>
      </c>
      <c r="F528" s="8" t="s">
        <v>312</v>
      </c>
      <c r="G528" s="8" t="s">
        <v>331</v>
      </c>
      <c r="H528" s="8" t="s">
        <v>316</v>
      </c>
      <c r="I528" s="8" t="s">
        <v>611</v>
      </c>
      <c r="J528" s="4" t="s">
        <v>612</v>
      </c>
      <c r="K528" s="8" t="s">
        <v>624</v>
      </c>
      <c r="L528" s="8" t="s">
        <v>334</v>
      </c>
      <c r="M528" s="10" t="s">
        <v>613</v>
      </c>
      <c r="N528" s="4" t="s">
        <v>612</v>
      </c>
      <c r="O528" s="43" t="s">
        <v>614</v>
      </c>
      <c r="P528" s="10" t="s">
        <v>611</v>
      </c>
      <c r="Q528" s="10" t="s">
        <v>611</v>
      </c>
      <c r="R528" s="10" t="s">
        <v>11</v>
      </c>
      <c r="S528" s="43" t="s">
        <v>12</v>
      </c>
      <c r="T528" s="36"/>
      <c r="U528" s="8" t="s">
        <v>2059</v>
      </c>
    </row>
    <row r="529" spans="1:21" ht="85.5" x14ac:dyDescent="0.25">
      <c r="A529" s="350"/>
      <c r="B529" s="253"/>
      <c r="C529" s="1" t="s">
        <v>480</v>
      </c>
      <c r="D529" s="6" t="s">
        <v>623</v>
      </c>
      <c r="E529" s="8" t="s">
        <v>311</v>
      </c>
      <c r="F529" s="8" t="s">
        <v>312</v>
      </c>
      <c r="G529" s="8" t="s">
        <v>331</v>
      </c>
      <c r="H529" s="8" t="s">
        <v>316</v>
      </c>
      <c r="I529" s="8" t="s">
        <v>611</v>
      </c>
      <c r="J529" s="4" t="s">
        <v>612</v>
      </c>
      <c r="K529" s="8" t="s">
        <v>624</v>
      </c>
      <c r="L529" s="8" t="s">
        <v>334</v>
      </c>
      <c r="M529" s="10" t="s">
        <v>613</v>
      </c>
      <c r="N529" s="4" t="s">
        <v>612</v>
      </c>
      <c r="O529" s="43" t="s">
        <v>614</v>
      </c>
      <c r="P529" s="10" t="s">
        <v>611</v>
      </c>
      <c r="Q529" s="10" t="s">
        <v>611</v>
      </c>
      <c r="R529" s="10" t="s">
        <v>11</v>
      </c>
      <c r="S529" s="43" t="s">
        <v>12</v>
      </c>
      <c r="T529" s="36"/>
      <c r="U529" s="8" t="s">
        <v>2059</v>
      </c>
    </row>
    <row r="530" spans="1:21" ht="72" customHeight="1" thickBot="1" x14ac:dyDescent="0.3">
      <c r="A530" s="350"/>
      <c r="B530" s="254"/>
      <c r="C530" s="13" t="s">
        <v>481</v>
      </c>
      <c r="D530" s="6" t="s">
        <v>629</v>
      </c>
      <c r="E530" s="8" t="s">
        <v>311</v>
      </c>
      <c r="F530" s="8" t="s">
        <v>312</v>
      </c>
      <c r="G530" s="8" t="s">
        <v>331</v>
      </c>
      <c r="H530" s="8" t="s">
        <v>316</v>
      </c>
      <c r="I530" s="8" t="s">
        <v>611</v>
      </c>
      <c r="J530" s="4" t="s">
        <v>612</v>
      </c>
      <c r="K530" s="8" t="s">
        <v>624</v>
      </c>
      <c r="L530" s="8" t="s">
        <v>334</v>
      </c>
      <c r="M530" s="10" t="s">
        <v>613</v>
      </c>
      <c r="N530" s="4" t="s">
        <v>612</v>
      </c>
      <c r="O530" s="43" t="s">
        <v>614</v>
      </c>
      <c r="P530" s="10" t="s">
        <v>611</v>
      </c>
      <c r="Q530" s="10" t="s">
        <v>611</v>
      </c>
      <c r="R530" s="10" t="s">
        <v>11</v>
      </c>
      <c r="S530" s="43" t="s">
        <v>12</v>
      </c>
      <c r="T530" s="36"/>
      <c r="U530" s="8" t="s">
        <v>2059</v>
      </c>
    </row>
    <row r="531" spans="1:21" ht="85.5" x14ac:dyDescent="0.25">
      <c r="A531" s="350"/>
      <c r="B531" s="252" t="s">
        <v>145</v>
      </c>
      <c r="C531" s="1" t="s">
        <v>615</v>
      </c>
      <c r="D531" s="6" t="s">
        <v>620</v>
      </c>
      <c r="E531" s="8" t="s">
        <v>311</v>
      </c>
      <c r="F531" s="8" t="s">
        <v>312</v>
      </c>
      <c r="G531" s="8" t="s">
        <v>331</v>
      </c>
      <c r="H531" s="8" t="s">
        <v>316</v>
      </c>
      <c r="I531" s="8" t="s">
        <v>611</v>
      </c>
      <c r="J531" s="4" t="s">
        <v>612</v>
      </c>
      <c r="K531" s="8" t="s">
        <v>624</v>
      </c>
      <c r="L531" s="8" t="s">
        <v>334</v>
      </c>
      <c r="M531" s="10" t="s">
        <v>613</v>
      </c>
      <c r="N531" s="4" t="s">
        <v>612</v>
      </c>
      <c r="O531" s="43" t="s">
        <v>630</v>
      </c>
      <c r="P531" s="10" t="s">
        <v>611</v>
      </c>
      <c r="Q531" s="10" t="s">
        <v>611</v>
      </c>
      <c r="R531" s="10" t="s">
        <v>11</v>
      </c>
      <c r="S531" s="43" t="s">
        <v>12</v>
      </c>
      <c r="T531" s="36"/>
      <c r="U531" s="8" t="s">
        <v>2059</v>
      </c>
    </row>
    <row r="532" spans="1:21" ht="85.5" x14ac:dyDescent="0.25">
      <c r="A532" s="350"/>
      <c r="B532" s="253"/>
      <c r="C532" s="1" t="s">
        <v>616</v>
      </c>
      <c r="D532" s="6" t="s">
        <v>626</v>
      </c>
      <c r="E532" s="8" t="s">
        <v>311</v>
      </c>
      <c r="F532" s="8" t="s">
        <v>312</v>
      </c>
      <c r="G532" s="8" t="s">
        <v>331</v>
      </c>
      <c r="H532" s="8" t="s">
        <v>316</v>
      </c>
      <c r="I532" s="8" t="s">
        <v>611</v>
      </c>
      <c r="J532" s="4" t="s">
        <v>612</v>
      </c>
      <c r="K532" s="8" t="s">
        <v>624</v>
      </c>
      <c r="L532" s="8" t="s">
        <v>334</v>
      </c>
      <c r="M532" s="10" t="s">
        <v>613</v>
      </c>
      <c r="N532" s="4" t="s">
        <v>612</v>
      </c>
      <c r="O532" s="43" t="s">
        <v>630</v>
      </c>
      <c r="P532" s="10" t="s">
        <v>611</v>
      </c>
      <c r="Q532" s="10" t="s">
        <v>611</v>
      </c>
      <c r="R532" s="10" t="s">
        <v>11</v>
      </c>
      <c r="S532" s="43" t="s">
        <v>12</v>
      </c>
      <c r="T532" s="36"/>
      <c r="U532" s="8" t="s">
        <v>2059</v>
      </c>
    </row>
    <row r="533" spans="1:21" ht="85.5" x14ac:dyDescent="0.25">
      <c r="A533" s="350"/>
      <c r="B533" s="253"/>
      <c r="C533" s="1" t="s">
        <v>617</v>
      </c>
      <c r="D533" s="6" t="s">
        <v>627</v>
      </c>
      <c r="E533" s="8" t="s">
        <v>311</v>
      </c>
      <c r="F533" s="8" t="s">
        <v>312</v>
      </c>
      <c r="G533" s="8" t="s">
        <v>331</v>
      </c>
      <c r="H533" s="8" t="s">
        <v>316</v>
      </c>
      <c r="I533" s="8" t="s">
        <v>611</v>
      </c>
      <c r="J533" s="4" t="s">
        <v>612</v>
      </c>
      <c r="K533" s="8" t="s">
        <v>624</v>
      </c>
      <c r="L533" s="8" t="s">
        <v>334</v>
      </c>
      <c r="M533" s="10" t="s">
        <v>613</v>
      </c>
      <c r="N533" s="4" t="s">
        <v>612</v>
      </c>
      <c r="O533" s="43" t="s">
        <v>630</v>
      </c>
      <c r="P533" s="10" t="s">
        <v>611</v>
      </c>
      <c r="Q533" s="10" t="s">
        <v>611</v>
      </c>
      <c r="R533" s="10" t="s">
        <v>11</v>
      </c>
      <c r="S533" s="43" t="s">
        <v>12</v>
      </c>
      <c r="T533" s="36"/>
      <c r="U533" s="8" t="s">
        <v>2059</v>
      </c>
    </row>
    <row r="534" spans="1:21" ht="85.5" x14ac:dyDescent="0.25">
      <c r="A534" s="350"/>
      <c r="B534" s="253"/>
      <c r="C534" s="1" t="s">
        <v>618</v>
      </c>
      <c r="D534" s="6" t="s">
        <v>628</v>
      </c>
      <c r="E534" s="8" t="s">
        <v>311</v>
      </c>
      <c r="F534" s="8" t="s">
        <v>312</v>
      </c>
      <c r="G534" s="8" t="s">
        <v>331</v>
      </c>
      <c r="H534" s="8" t="s">
        <v>316</v>
      </c>
      <c r="I534" s="8" t="s">
        <v>611</v>
      </c>
      <c r="J534" s="4" t="s">
        <v>612</v>
      </c>
      <c r="K534" s="8" t="s">
        <v>624</v>
      </c>
      <c r="L534" s="8" t="s">
        <v>334</v>
      </c>
      <c r="M534" s="10" t="s">
        <v>613</v>
      </c>
      <c r="N534" s="4" t="s">
        <v>612</v>
      </c>
      <c r="O534" s="43" t="s">
        <v>630</v>
      </c>
      <c r="P534" s="10" t="s">
        <v>611</v>
      </c>
      <c r="Q534" s="10" t="s">
        <v>611</v>
      </c>
      <c r="R534" s="10" t="s">
        <v>11</v>
      </c>
      <c r="S534" s="43" t="s">
        <v>12</v>
      </c>
      <c r="T534" s="36"/>
      <c r="U534" s="8" t="s">
        <v>2059</v>
      </c>
    </row>
    <row r="535" spans="1:21" ht="86.25" thickBot="1" x14ac:dyDescent="0.3">
      <c r="A535" s="351"/>
      <c r="B535" s="254"/>
      <c r="C535" s="1" t="s">
        <v>619</v>
      </c>
      <c r="D535" s="6" t="s">
        <v>629</v>
      </c>
      <c r="E535" s="8" t="s">
        <v>311</v>
      </c>
      <c r="F535" s="8" t="s">
        <v>312</v>
      </c>
      <c r="G535" s="8" t="s">
        <v>331</v>
      </c>
      <c r="H535" s="8" t="s">
        <v>316</v>
      </c>
      <c r="I535" s="8" t="s">
        <v>611</v>
      </c>
      <c r="J535" s="4" t="s">
        <v>612</v>
      </c>
      <c r="K535" s="8" t="s">
        <v>624</v>
      </c>
      <c r="L535" s="8" t="s">
        <v>334</v>
      </c>
      <c r="M535" s="10" t="s">
        <v>613</v>
      </c>
      <c r="N535" s="4" t="s">
        <v>612</v>
      </c>
      <c r="O535" s="43" t="s">
        <v>630</v>
      </c>
      <c r="P535" s="10" t="s">
        <v>611</v>
      </c>
      <c r="Q535" s="10" t="s">
        <v>611</v>
      </c>
      <c r="R535" s="10" t="s">
        <v>11</v>
      </c>
      <c r="S535" s="43" t="s">
        <v>12</v>
      </c>
      <c r="T535" s="36"/>
      <c r="U535" s="8" t="s">
        <v>2059</v>
      </c>
    </row>
    <row r="536" spans="1:21" ht="59.45" customHeight="1" thickBot="1" x14ac:dyDescent="0.3">
      <c r="A536" s="18" t="s">
        <v>146</v>
      </c>
      <c r="B536" s="14" t="s">
        <v>331</v>
      </c>
      <c r="C536" s="1" t="s">
        <v>625</v>
      </c>
      <c r="D536" s="9" t="s">
        <v>668</v>
      </c>
      <c r="E536" s="8" t="s">
        <v>311</v>
      </c>
      <c r="F536" s="8" t="s">
        <v>312</v>
      </c>
      <c r="G536" s="10" t="s">
        <v>315</v>
      </c>
      <c r="H536" s="10" t="s">
        <v>316</v>
      </c>
      <c r="I536" s="10" t="s">
        <v>611</v>
      </c>
      <c r="J536" s="43" t="s">
        <v>663</v>
      </c>
      <c r="K536" s="43" t="s">
        <v>663</v>
      </c>
      <c r="L536" s="10" t="s">
        <v>334</v>
      </c>
      <c r="M536" s="10" t="s">
        <v>334</v>
      </c>
      <c r="N536" s="43" t="s">
        <v>663</v>
      </c>
      <c r="O536" s="43" t="s">
        <v>1986</v>
      </c>
      <c r="P536" s="111" t="s">
        <v>1985</v>
      </c>
      <c r="Q536" s="10" t="s">
        <v>11</v>
      </c>
      <c r="R536" s="10" t="s">
        <v>11</v>
      </c>
      <c r="S536" s="43" t="s">
        <v>12</v>
      </c>
      <c r="T536" s="36"/>
      <c r="U536" s="8" t="s">
        <v>2059</v>
      </c>
    </row>
    <row r="537" spans="1:21" ht="84" customHeight="1" x14ac:dyDescent="0.25">
      <c r="A537" s="235" t="s">
        <v>147</v>
      </c>
      <c r="B537" s="244" t="s">
        <v>307</v>
      </c>
      <c r="C537" s="195" t="s">
        <v>308</v>
      </c>
      <c r="D537" s="196" t="s">
        <v>310</v>
      </c>
      <c r="E537" s="125" t="s">
        <v>311</v>
      </c>
      <c r="F537" s="125" t="s">
        <v>312</v>
      </c>
      <c r="G537" s="125" t="s">
        <v>315</v>
      </c>
      <c r="H537" s="125" t="s">
        <v>316</v>
      </c>
      <c r="I537" s="125" t="s">
        <v>1965</v>
      </c>
      <c r="J537" s="126" t="s">
        <v>317</v>
      </c>
      <c r="K537" s="125" t="s">
        <v>313</v>
      </c>
      <c r="L537" s="125" t="s">
        <v>10</v>
      </c>
      <c r="M537" s="127" t="s">
        <v>10</v>
      </c>
      <c r="N537" s="126" t="s">
        <v>317</v>
      </c>
      <c r="O537" s="128" t="s">
        <v>1966</v>
      </c>
      <c r="P537" s="128" t="s">
        <v>1967</v>
      </c>
      <c r="Q537" s="129" t="s">
        <v>11</v>
      </c>
      <c r="R537" s="10" t="s">
        <v>11</v>
      </c>
      <c r="S537" s="128" t="s">
        <v>1968</v>
      </c>
      <c r="T537" s="57"/>
      <c r="U537" s="8" t="s">
        <v>2059</v>
      </c>
    </row>
    <row r="538" spans="1:21" ht="33" customHeight="1" x14ac:dyDescent="0.25">
      <c r="A538" s="236"/>
      <c r="B538" s="245"/>
      <c r="C538" s="195" t="s">
        <v>309</v>
      </c>
      <c r="D538" s="196" t="s">
        <v>310</v>
      </c>
      <c r="E538" s="125" t="s">
        <v>311</v>
      </c>
      <c r="F538" s="125" t="s">
        <v>312</v>
      </c>
      <c r="G538" s="125" t="s">
        <v>315</v>
      </c>
      <c r="H538" s="125" t="s">
        <v>316</v>
      </c>
      <c r="I538" s="125" t="s">
        <v>1965</v>
      </c>
      <c r="J538" s="126" t="s">
        <v>317</v>
      </c>
      <c r="K538" s="126" t="s">
        <v>314</v>
      </c>
      <c r="L538" s="125" t="s">
        <v>10</v>
      </c>
      <c r="M538" s="127" t="s">
        <v>10</v>
      </c>
      <c r="N538" s="126" t="s">
        <v>317</v>
      </c>
      <c r="O538" s="128" t="s">
        <v>1966</v>
      </c>
      <c r="P538" s="128" t="s">
        <v>1967</v>
      </c>
      <c r="Q538" s="129" t="s">
        <v>11</v>
      </c>
      <c r="R538" s="10" t="s">
        <v>11</v>
      </c>
      <c r="S538" s="128" t="s">
        <v>1968</v>
      </c>
      <c r="T538" s="57"/>
      <c r="U538" s="8" t="s">
        <v>2059</v>
      </c>
    </row>
    <row r="539" spans="1:21" ht="42.75" customHeight="1" x14ac:dyDescent="0.25">
      <c r="A539" s="236"/>
      <c r="B539" s="245"/>
      <c r="C539" s="181" t="s">
        <v>1969</v>
      </c>
      <c r="D539" s="197" t="s">
        <v>1970</v>
      </c>
      <c r="E539" s="125" t="s">
        <v>311</v>
      </c>
      <c r="F539" s="125" t="s">
        <v>312</v>
      </c>
      <c r="G539" s="125" t="s">
        <v>315</v>
      </c>
      <c r="H539" s="125" t="s">
        <v>316</v>
      </c>
      <c r="I539" s="125" t="s">
        <v>1965</v>
      </c>
      <c r="J539" s="126" t="s">
        <v>317</v>
      </c>
      <c r="K539" s="126" t="s">
        <v>314</v>
      </c>
      <c r="L539" s="129" t="s">
        <v>803</v>
      </c>
      <c r="M539" s="129" t="s">
        <v>803</v>
      </c>
      <c r="N539" s="128" t="s">
        <v>317</v>
      </c>
      <c r="O539" s="128" t="s">
        <v>1966</v>
      </c>
      <c r="P539" s="128" t="s">
        <v>1967</v>
      </c>
      <c r="Q539" s="129" t="s">
        <v>11</v>
      </c>
      <c r="R539" s="10" t="s">
        <v>11</v>
      </c>
      <c r="S539" s="128" t="s">
        <v>1968</v>
      </c>
      <c r="T539" s="57"/>
      <c r="U539" s="8" t="s">
        <v>2058</v>
      </c>
    </row>
    <row r="540" spans="1:21" ht="42.75" customHeight="1" x14ac:dyDescent="0.25">
      <c r="A540" s="236"/>
      <c r="B540" s="245"/>
      <c r="C540" s="181" t="s">
        <v>1971</v>
      </c>
      <c r="D540" s="197" t="s">
        <v>1972</v>
      </c>
      <c r="E540" s="125" t="s">
        <v>311</v>
      </c>
      <c r="F540" s="125" t="s">
        <v>312</v>
      </c>
      <c r="G540" s="125" t="s">
        <v>315</v>
      </c>
      <c r="H540" s="125" t="s">
        <v>316</v>
      </c>
      <c r="I540" s="125" t="s">
        <v>1965</v>
      </c>
      <c r="J540" s="126" t="s">
        <v>317</v>
      </c>
      <c r="K540" s="126" t="s">
        <v>314</v>
      </c>
      <c r="L540" s="129" t="s">
        <v>803</v>
      </c>
      <c r="M540" s="129" t="s">
        <v>803</v>
      </c>
      <c r="N540" s="128" t="s">
        <v>317</v>
      </c>
      <c r="O540" s="128" t="s">
        <v>1966</v>
      </c>
      <c r="P540" s="128" t="s">
        <v>1967</v>
      </c>
      <c r="Q540" s="129" t="s">
        <v>11</v>
      </c>
      <c r="R540" s="10" t="s">
        <v>11</v>
      </c>
      <c r="S540" s="128" t="s">
        <v>1968</v>
      </c>
      <c r="T540" s="57"/>
      <c r="U540" s="8" t="s">
        <v>2059</v>
      </c>
    </row>
    <row r="541" spans="1:21" ht="42.75" customHeight="1" x14ac:dyDescent="0.25">
      <c r="A541" s="236"/>
      <c r="B541" s="245"/>
      <c r="C541" s="181" t="s">
        <v>1973</v>
      </c>
      <c r="D541" s="197" t="s">
        <v>1974</v>
      </c>
      <c r="E541" s="125" t="s">
        <v>311</v>
      </c>
      <c r="F541" s="125" t="s">
        <v>312</v>
      </c>
      <c r="G541" s="125" t="s">
        <v>315</v>
      </c>
      <c r="H541" s="125" t="s">
        <v>316</v>
      </c>
      <c r="I541" s="125" t="s">
        <v>1965</v>
      </c>
      <c r="J541" s="126" t="s">
        <v>317</v>
      </c>
      <c r="K541" s="126" t="s">
        <v>314</v>
      </c>
      <c r="L541" s="129" t="s">
        <v>803</v>
      </c>
      <c r="M541" s="129" t="s">
        <v>803</v>
      </c>
      <c r="N541" s="128" t="s">
        <v>1975</v>
      </c>
      <c r="O541" s="128" t="s">
        <v>1966</v>
      </c>
      <c r="P541" s="128" t="s">
        <v>1967</v>
      </c>
      <c r="Q541" s="129" t="s">
        <v>11</v>
      </c>
      <c r="R541" s="10" t="s">
        <v>11</v>
      </c>
      <c r="S541" s="128" t="s">
        <v>1968</v>
      </c>
      <c r="T541" s="57"/>
      <c r="U541" s="8" t="s">
        <v>2059</v>
      </c>
    </row>
    <row r="542" spans="1:21" ht="42.75" customHeight="1" x14ac:dyDescent="0.25">
      <c r="A542" s="236"/>
      <c r="B542" s="245"/>
      <c r="C542" s="181" t="s">
        <v>1976</v>
      </c>
      <c r="D542" s="197" t="s">
        <v>1977</v>
      </c>
      <c r="E542" s="125" t="s">
        <v>311</v>
      </c>
      <c r="F542" s="125" t="s">
        <v>312</v>
      </c>
      <c r="G542" s="125" t="s">
        <v>315</v>
      </c>
      <c r="H542" s="125" t="s">
        <v>316</v>
      </c>
      <c r="I542" s="125" t="s">
        <v>1965</v>
      </c>
      <c r="J542" s="126" t="s">
        <v>317</v>
      </c>
      <c r="K542" s="126" t="s">
        <v>314</v>
      </c>
      <c r="L542" s="129" t="s">
        <v>803</v>
      </c>
      <c r="M542" s="129" t="s">
        <v>803</v>
      </c>
      <c r="N542" s="128" t="s">
        <v>1975</v>
      </c>
      <c r="O542" s="128" t="s">
        <v>1966</v>
      </c>
      <c r="P542" s="128" t="s">
        <v>1967</v>
      </c>
      <c r="Q542" s="129" t="s">
        <v>11</v>
      </c>
      <c r="R542" s="10" t="s">
        <v>11</v>
      </c>
      <c r="S542" s="128" t="s">
        <v>1968</v>
      </c>
      <c r="T542" s="57"/>
      <c r="U542" s="8" t="s">
        <v>2059</v>
      </c>
    </row>
    <row r="543" spans="1:21" ht="42.75" customHeight="1" x14ac:dyDescent="0.25">
      <c r="A543" s="236"/>
      <c r="B543" s="245"/>
      <c r="C543" s="181" t="s">
        <v>1978</v>
      </c>
      <c r="D543" s="197" t="s">
        <v>1979</v>
      </c>
      <c r="E543" s="125" t="s">
        <v>311</v>
      </c>
      <c r="F543" s="125" t="s">
        <v>312</v>
      </c>
      <c r="G543" s="125" t="s">
        <v>315</v>
      </c>
      <c r="H543" s="125" t="s">
        <v>316</v>
      </c>
      <c r="I543" s="125" t="s">
        <v>1965</v>
      </c>
      <c r="J543" s="126" t="s">
        <v>317</v>
      </c>
      <c r="K543" s="126" t="s">
        <v>314</v>
      </c>
      <c r="L543" s="129" t="s">
        <v>803</v>
      </c>
      <c r="M543" s="129" t="s">
        <v>803</v>
      </c>
      <c r="N543" s="128" t="s">
        <v>1975</v>
      </c>
      <c r="O543" s="128" t="s">
        <v>1966</v>
      </c>
      <c r="P543" s="128" t="s">
        <v>1967</v>
      </c>
      <c r="Q543" s="129" t="s">
        <v>11</v>
      </c>
      <c r="R543" s="10" t="s">
        <v>11</v>
      </c>
      <c r="S543" s="128" t="s">
        <v>1968</v>
      </c>
      <c r="T543" s="57"/>
      <c r="U543" s="8" t="s">
        <v>2058</v>
      </c>
    </row>
    <row r="544" spans="1:21" ht="62.25" customHeight="1" x14ac:dyDescent="0.25">
      <c r="A544" s="236"/>
      <c r="B544" s="245"/>
      <c r="C544" s="181" t="s">
        <v>1980</v>
      </c>
      <c r="D544" s="197" t="s">
        <v>1981</v>
      </c>
      <c r="E544" s="125" t="s">
        <v>311</v>
      </c>
      <c r="F544" s="125" t="s">
        <v>312</v>
      </c>
      <c r="G544" s="125" t="s">
        <v>315</v>
      </c>
      <c r="H544" s="125" t="s">
        <v>316</v>
      </c>
      <c r="I544" s="125" t="s">
        <v>1965</v>
      </c>
      <c r="J544" s="126" t="s">
        <v>317</v>
      </c>
      <c r="K544" s="126" t="s">
        <v>314</v>
      </c>
      <c r="L544" s="129" t="s">
        <v>803</v>
      </c>
      <c r="M544" s="129" t="s">
        <v>803</v>
      </c>
      <c r="N544" s="128" t="s">
        <v>1982</v>
      </c>
      <c r="O544" s="128" t="s">
        <v>1966</v>
      </c>
      <c r="P544" s="128" t="s">
        <v>1967</v>
      </c>
      <c r="Q544" s="129" t="s">
        <v>11</v>
      </c>
      <c r="R544" s="10" t="s">
        <v>11</v>
      </c>
      <c r="S544" s="128" t="s">
        <v>1968</v>
      </c>
      <c r="T544" s="57"/>
      <c r="U544" s="8" t="s">
        <v>2059</v>
      </c>
    </row>
    <row r="545" spans="1:21" ht="54.75" customHeight="1" thickBot="1" x14ac:dyDescent="0.3">
      <c r="A545" s="236"/>
      <c r="B545" s="245"/>
      <c r="C545" s="181" t="s">
        <v>1983</v>
      </c>
      <c r="D545" s="197" t="s">
        <v>1984</v>
      </c>
      <c r="E545" s="125" t="s">
        <v>311</v>
      </c>
      <c r="F545" s="125" t="s">
        <v>312</v>
      </c>
      <c r="G545" s="125" t="s">
        <v>315</v>
      </c>
      <c r="H545" s="125" t="s">
        <v>316</v>
      </c>
      <c r="I545" s="125" t="s">
        <v>1965</v>
      </c>
      <c r="J545" s="126" t="s">
        <v>317</v>
      </c>
      <c r="K545" s="126" t="s">
        <v>314</v>
      </c>
      <c r="L545" s="129" t="s">
        <v>803</v>
      </c>
      <c r="M545" s="129" t="s">
        <v>803</v>
      </c>
      <c r="N545" s="128" t="s">
        <v>1506</v>
      </c>
      <c r="O545" s="128" t="s">
        <v>1966</v>
      </c>
      <c r="P545" s="128" t="s">
        <v>1967</v>
      </c>
      <c r="Q545" s="129" t="s">
        <v>11</v>
      </c>
      <c r="R545" s="10" t="s">
        <v>11</v>
      </c>
      <c r="S545" s="128" t="s">
        <v>1968</v>
      </c>
      <c r="T545" s="57"/>
      <c r="U545" s="8" t="s">
        <v>2059</v>
      </c>
    </row>
    <row r="546" spans="1:21" ht="200.25" thickBot="1" x14ac:dyDescent="0.3">
      <c r="A546" s="19" t="s">
        <v>148</v>
      </c>
      <c r="B546" s="11" t="s">
        <v>331</v>
      </c>
      <c r="C546" s="192" t="s">
        <v>1383</v>
      </c>
      <c r="D546" s="9" t="s">
        <v>1384</v>
      </c>
      <c r="E546" s="8" t="s">
        <v>311</v>
      </c>
      <c r="F546" s="10" t="s">
        <v>762</v>
      </c>
      <c r="G546" s="10" t="s">
        <v>356</v>
      </c>
      <c r="H546" s="10" t="s">
        <v>11</v>
      </c>
      <c r="I546" s="111" t="s">
        <v>348</v>
      </c>
      <c r="J546" s="111" t="s">
        <v>934</v>
      </c>
      <c r="K546" s="25" t="s">
        <v>1579</v>
      </c>
      <c r="L546" s="10" t="s">
        <v>334</v>
      </c>
      <c r="M546" s="10" t="s">
        <v>334</v>
      </c>
      <c r="N546" s="111" t="s">
        <v>349</v>
      </c>
      <c r="O546" s="111" t="s">
        <v>942</v>
      </c>
      <c r="P546" s="10" t="s">
        <v>331</v>
      </c>
      <c r="Q546" s="10" t="s">
        <v>331</v>
      </c>
      <c r="R546" s="10" t="s">
        <v>331</v>
      </c>
      <c r="S546" s="10" t="s">
        <v>331</v>
      </c>
      <c r="T546" s="7"/>
      <c r="U546" s="8" t="s">
        <v>2059</v>
      </c>
    </row>
    <row r="547" spans="1:21" ht="26.25" customHeight="1" x14ac:dyDescent="0.25">
      <c r="A547" s="244" t="s">
        <v>149</v>
      </c>
      <c r="B547" s="241" t="s">
        <v>150</v>
      </c>
      <c r="C547" s="7" t="s">
        <v>573</v>
      </c>
      <c r="D547" s="41" t="s">
        <v>1503</v>
      </c>
      <c r="E547" s="7" t="s">
        <v>311</v>
      </c>
      <c r="F547" s="41" t="s">
        <v>552</v>
      </c>
      <c r="G547" s="7" t="s">
        <v>550</v>
      </c>
      <c r="H547" s="8" t="s">
        <v>11</v>
      </c>
      <c r="I547" s="8" t="s">
        <v>11</v>
      </c>
      <c r="J547" s="83" t="s">
        <v>1493</v>
      </c>
      <c r="K547" s="4" t="s">
        <v>1494</v>
      </c>
      <c r="L547" s="8" t="s">
        <v>560</v>
      </c>
      <c r="M547" s="4" t="s">
        <v>1948</v>
      </c>
      <c r="N547" s="8" t="s">
        <v>1495</v>
      </c>
      <c r="O547" s="111" t="s">
        <v>1504</v>
      </c>
      <c r="P547" s="10" t="s">
        <v>331</v>
      </c>
      <c r="Q547" s="10" t="s">
        <v>331</v>
      </c>
      <c r="R547" s="10" t="s">
        <v>11</v>
      </c>
      <c r="S547" s="10" t="s">
        <v>331</v>
      </c>
      <c r="T547" s="36"/>
      <c r="U547" s="8" t="s">
        <v>2059</v>
      </c>
    </row>
    <row r="548" spans="1:21" ht="128.25" x14ac:dyDescent="0.25">
      <c r="A548" s="245"/>
      <c r="B548" s="242"/>
      <c r="C548" s="182" t="s">
        <v>574</v>
      </c>
      <c r="D548" s="41" t="s">
        <v>1502</v>
      </c>
      <c r="E548" s="7" t="s">
        <v>311</v>
      </c>
      <c r="F548" s="41" t="s">
        <v>312</v>
      </c>
      <c r="G548" s="7" t="s">
        <v>356</v>
      </c>
      <c r="H548" s="8" t="s">
        <v>11</v>
      </c>
      <c r="I548" s="8" t="s">
        <v>11</v>
      </c>
      <c r="J548" s="83" t="s">
        <v>1494</v>
      </c>
      <c r="K548" s="4" t="s">
        <v>1494</v>
      </c>
      <c r="L548" s="8" t="s">
        <v>560</v>
      </c>
      <c r="M548" s="4" t="s">
        <v>1948</v>
      </c>
      <c r="N548" s="8" t="s">
        <v>1495</v>
      </c>
      <c r="O548" s="111" t="s">
        <v>1504</v>
      </c>
      <c r="P548" s="10" t="s">
        <v>331</v>
      </c>
      <c r="Q548" s="10" t="s">
        <v>331</v>
      </c>
      <c r="R548" s="10" t="s">
        <v>11</v>
      </c>
      <c r="S548" s="10" t="s">
        <v>331</v>
      </c>
      <c r="T548" s="36"/>
      <c r="U548" s="8" t="s">
        <v>2059</v>
      </c>
    </row>
    <row r="549" spans="1:21" ht="43.5" thickBot="1" x14ac:dyDescent="0.3">
      <c r="A549" s="245"/>
      <c r="B549" s="243"/>
      <c r="C549" s="7" t="s">
        <v>572</v>
      </c>
      <c r="D549" s="41" t="s">
        <v>507</v>
      </c>
      <c r="E549" s="7" t="s">
        <v>311</v>
      </c>
      <c r="F549" s="41" t="s">
        <v>806</v>
      </c>
      <c r="G549" s="7" t="s">
        <v>807</v>
      </c>
      <c r="H549" s="8" t="s">
        <v>11</v>
      </c>
      <c r="I549" s="8" t="s">
        <v>331</v>
      </c>
      <c r="J549" s="4" t="s">
        <v>1506</v>
      </c>
      <c r="K549" s="4" t="s">
        <v>1507</v>
      </c>
      <c r="L549" s="4" t="s">
        <v>496</v>
      </c>
      <c r="M549" s="4" t="s">
        <v>496</v>
      </c>
      <c r="N549" s="4" t="s">
        <v>1507</v>
      </c>
      <c r="O549" s="10" t="s">
        <v>331</v>
      </c>
      <c r="P549" s="10" t="s">
        <v>331</v>
      </c>
      <c r="Q549" s="10" t="s">
        <v>331</v>
      </c>
      <c r="R549" s="10" t="s">
        <v>11</v>
      </c>
      <c r="S549" s="10" t="s">
        <v>331</v>
      </c>
      <c r="T549" s="36"/>
      <c r="U549" s="8" t="s">
        <v>2059</v>
      </c>
    </row>
    <row r="550" spans="1:21" ht="82.5" customHeight="1" x14ac:dyDescent="0.25">
      <c r="A550" s="245"/>
      <c r="B550" s="275" t="s">
        <v>151</v>
      </c>
      <c r="C550" s="182" t="s">
        <v>573</v>
      </c>
      <c r="D550" s="41" t="s">
        <v>1497</v>
      </c>
      <c r="E550" s="7" t="s">
        <v>311</v>
      </c>
      <c r="F550" s="41" t="s">
        <v>552</v>
      </c>
      <c r="G550" s="7" t="s">
        <v>550</v>
      </c>
      <c r="H550" s="8" t="s">
        <v>11</v>
      </c>
      <c r="I550" s="8" t="s">
        <v>11</v>
      </c>
      <c r="J550" s="83" t="s">
        <v>1493</v>
      </c>
      <c r="K550" s="4" t="s">
        <v>1494</v>
      </c>
      <c r="L550" s="8" t="s">
        <v>560</v>
      </c>
      <c r="M550" s="4" t="s">
        <v>1948</v>
      </c>
      <c r="N550" s="8" t="s">
        <v>1495</v>
      </c>
      <c r="O550" s="43" t="s">
        <v>1501</v>
      </c>
      <c r="P550" s="10" t="s">
        <v>331</v>
      </c>
      <c r="Q550" s="10" t="s">
        <v>331</v>
      </c>
      <c r="R550" s="10" t="s">
        <v>11</v>
      </c>
      <c r="S550" s="10" t="s">
        <v>331</v>
      </c>
      <c r="T550" s="36"/>
      <c r="U550" s="8" t="s">
        <v>2059</v>
      </c>
    </row>
    <row r="551" spans="1:21" ht="78.75" customHeight="1" x14ac:dyDescent="0.25">
      <c r="A551" s="245"/>
      <c r="B551" s="300"/>
      <c r="C551" s="7" t="s">
        <v>1496</v>
      </c>
      <c r="D551" s="41" t="s">
        <v>1498</v>
      </c>
      <c r="E551" s="7" t="s">
        <v>311</v>
      </c>
      <c r="F551" s="41" t="s">
        <v>312</v>
      </c>
      <c r="G551" s="7" t="s">
        <v>356</v>
      </c>
      <c r="H551" s="8" t="s">
        <v>11</v>
      </c>
      <c r="I551" s="8" t="s">
        <v>331</v>
      </c>
      <c r="J551" s="4" t="s">
        <v>1499</v>
      </c>
      <c r="K551" s="4" t="s">
        <v>1494</v>
      </c>
      <c r="L551" s="8" t="s">
        <v>560</v>
      </c>
      <c r="M551" s="4" t="s">
        <v>1948</v>
      </c>
      <c r="N551" s="8" t="s">
        <v>1495</v>
      </c>
      <c r="O551" s="43" t="s">
        <v>1501</v>
      </c>
      <c r="P551" s="10" t="s">
        <v>331</v>
      </c>
      <c r="Q551" s="10" t="s">
        <v>331</v>
      </c>
      <c r="R551" s="10" t="s">
        <v>11</v>
      </c>
      <c r="S551" s="10" t="s">
        <v>331</v>
      </c>
      <c r="T551" s="36"/>
      <c r="U551" s="8" t="s">
        <v>2059</v>
      </c>
    </row>
    <row r="552" spans="1:21" ht="32.25" customHeight="1" x14ac:dyDescent="0.25">
      <c r="A552" s="245"/>
      <c r="B552" s="301"/>
      <c r="C552" s="7" t="s">
        <v>572</v>
      </c>
      <c r="D552" s="41" t="s">
        <v>507</v>
      </c>
      <c r="E552" s="7" t="s">
        <v>311</v>
      </c>
      <c r="F552" s="41" t="s">
        <v>806</v>
      </c>
      <c r="G552" s="7" t="s">
        <v>807</v>
      </c>
      <c r="H552" s="8" t="s">
        <v>11</v>
      </c>
      <c r="I552" s="8" t="s">
        <v>331</v>
      </c>
      <c r="J552" s="4" t="s">
        <v>1506</v>
      </c>
      <c r="K552" s="4" t="s">
        <v>1507</v>
      </c>
      <c r="L552" s="4" t="s">
        <v>496</v>
      </c>
      <c r="M552" s="4" t="s">
        <v>496</v>
      </c>
      <c r="N552" s="4" t="s">
        <v>1507</v>
      </c>
      <c r="O552" s="10" t="s">
        <v>331</v>
      </c>
      <c r="P552" s="10" t="s">
        <v>331</v>
      </c>
      <c r="Q552" s="10" t="s">
        <v>331</v>
      </c>
      <c r="R552" s="10" t="s">
        <v>11</v>
      </c>
      <c r="S552" s="10" t="s">
        <v>331</v>
      </c>
      <c r="T552" s="36"/>
      <c r="U552" s="8" t="s">
        <v>2059</v>
      </c>
    </row>
    <row r="553" spans="1:21" ht="85.5" x14ac:dyDescent="0.25">
      <c r="A553" s="245"/>
      <c r="B553" s="275" t="s">
        <v>152</v>
      </c>
      <c r="C553" s="7" t="s">
        <v>573</v>
      </c>
      <c r="D553" s="41" t="s">
        <v>1505</v>
      </c>
      <c r="E553" s="7" t="s">
        <v>311</v>
      </c>
      <c r="F553" s="41" t="s">
        <v>552</v>
      </c>
      <c r="G553" s="7" t="s">
        <v>550</v>
      </c>
      <c r="H553" s="8" t="s">
        <v>11</v>
      </c>
      <c r="I553" s="8" t="s">
        <v>11</v>
      </c>
      <c r="J553" s="83" t="s">
        <v>1493</v>
      </c>
      <c r="K553" s="4" t="s">
        <v>1494</v>
      </c>
      <c r="L553" s="8" t="s">
        <v>560</v>
      </c>
      <c r="M553" s="4" t="s">
        <v>1948</v>
      </c>
      <c r="N553" s="8" t="s">
        <v>1495</v>
      </c>
      <c r="O553" s="10" t="s">
        <v>331</v>
      </c>
      <c r="P553" s="10" t="s">
        <v>331</v>
      </c>
      <c r="Q553" s="10" t="s">
        <v>331</v>
      </c>
      <c r="R553" s="10" t="s">
        <v>11</v>
      </c>
      <c r="S553" s="10" t="s">
        <v>331</v>
      </c>
      <c r="T553" s="36"/>
      <c r="U553" s="8" t="s">
        <v>2059</v>
      </c>
    </row>
    <row r="554" spans="1:21" ht="114" x14ac:dyDescent="0.25">
      <c r="A554" s="245"/>
      <c r="B554" s="300"/>
      <c r="C554" s="182" t="s">
        <v>574</v>
      </c>
      <c r="D554" s="41" t="s">
        <v>1498</v>
      </c>
      <c r="E554" s="7" t="s">
        <v>311</v>
      </c>
      <c r="F554" s="41" t="s">
        <v>312</v>
      </c>
      <c r="G554" s="7" t="s">
        <v>356</v>
      </c>
      <c r="H554" s="8" t="s">
        <v>11</v>
      </c>
      <c r="I554" s="8" t="s">
        <v>331</v>
      </c>
      <c r="J554" s="83" t="s">
        <v>1493</v>
      </c>
      <c r="K554" s="4" t="s">
        <v>1494</v>
      </c>
      <c r="L554" s="8" t="s">
        <v>560</v>
      </c>
      <c r="M554" s="4" t="s">
        <v>1948</v>
      </c>
      <c r="N554" s="8" t="s">
        <v>1495</v>
      </c>
      <c r="O554" s="43" t="s">
        <v>1500</v>
      </c>
      <c r="P554" s="10" t="s">
        <v>331</v>
      </c>
      <c r="Q554" s="10" t="s">
        <v>331</v>
      </c>
      <c r="R554" s="10" t="s">
        <v>11</v>
      </c>
      <c r="S554" s="10" t="s">
        <v>331</v>
      </c>
      <c r="T554" s="36"/>
      <c r="U554" s="8" t="s">
        <v>2059</v>
      </c>
    </row>
    <row r="555" spans="1:21" ht="96" customHeight="1" thickBot="1" x14ac:dyDescent="0.3">
      <c r="A555" s="256"/>
      <c r="B555" s="301"/>
      <c r="C555" s="187" t="s">
        <v>572</v>
      </c>
      <c r="D555" s="42" t="s">
        <v>507</v>
      </c>
      <c r="E555" s="26" t="s">
        <v>311</v>
      </c>
      <c r="F555" s="42" t="s">
        <v>806</v>
      </c>
      <c r="G555" s="33" t="s">
        <v>807</v>
      </c>
      <c r="H555" s="33" t="s">
        <v>11</v>
      </c>
      <c r="I555" s="33" t="s">
        <v>331</v>
      </c>
      <c r="J555" s="31" t="s">
        <v>1506</v>
      </c>
      <c r="K555" s="31" t="s">
        <v>1507</v>
      </c>
      <c r="L555" s="4" t="s">
        <v>496</v>
      </c>
      <c r="M555" s="4" t="s">
        <v>496</v>
      </c>
      <c r="N555" s="31" t="s">
        <v>1507</v>
      </c>
      <c r="O555" s="10" t="s">
        <v>331</v>
      </c>
      <c r="P555" s="34" t="s">
        <v>331</v>
      </c>
      <c r="Q555" s="10" t="s">
        <v>331</v>
      </c>
      <c r="R555" s="34" t="s">
        <v>11</v>
      </c>
      <c r="S555" s="34" t="s">
        <v>331</v>
      </c>
      <c r="T555" s="36"/>
      <c r="U555" s="8" t="s">
        <v>2058</v>
      </c>
    </row>
    <row r="556" spans="1:21" ht="96" customHeight="1" x14ac:dyDescent="0.25">
      <c r="A556" s="262" t="s">
        <v>153</v>
      </c>
      <c r="B556" s="280" t="s">
        <v>154</v>
      </c>
      <c r="C556" s="189" t="s">
        <v>398</v>
      </c>
      <c r="D556" s="9" t="s">
        <v>898</v>
      </c>
      <c r="E556" s="10" t="s">
        <v>311</v>
      </c>
      <c r="F556" s="111" t="s">
        <v>806</v>
      </c>
      <c r="G556" s="10" t="s">
        <v>807</v>
      </c>
      <c r="H556" s="10" t="s">
        <v>11</v>
      </c>
      <c r="I556" s="10" t="s">
        <v>331</v>
      </c>
      <c r="J556" s="111" t="s">
        <v>1639</v>
      </c>
      <c r="K556" s="111" t="s">
        <v>1639</v>
      </c>
      <c r="L556" s="111" t="s">
        <v>496</v>
      </c>
      <c r="M556" s="111" t="s">
        <v>496</v>
      </c>
      <c r="N556" s="111" t="s">
        <v>1639</v>
      </c>
      <c r="O556" s="111" t="s">
        <v>1654</v>
      </c>
      <c r="P556" s="10" t="s">
        <v>331</v>
      </c>
      <c r="Q556" s="10" t="s">
        <v>331</v>
      </c>
      <c r="R556" s="10" t="s">
        <v>11</v>
      </c>
      <c r="S556" s="10" t="s">
        <v>331</v>
      </c>
      <c r="T556" s="53"/>
      <c r="U556" s="8" t="s">
        <v>2059</v>
      </c>
    </row>
    <row r="557" spans="1:21" s="55" customFormat="1" ht="101.25" customHeight="1" thickBot="1" x14ac:dyDescent="0.3">
      <c r="A557" s="263"/>
      <c r="B557" s="282"/>
      <c r="C557" s="189" t="s">
        <v>575</v>
      </c>
      <c r="D557" s="9" t="s">
        <v>899</v>
      </c>
      <c r="E557" s="10" t="s">
        <v>311</v>
      </c>
      <c r="F557" s="111" t="s">
        <v>806</v>
      </c>
      <c r="G557" s="111" t="s">
        <v>1672</v>
      </c>
      <c r="H557" s="10" t="s">
        <v>11</v>
      </c>
      <c r="I557" s="10" t="s">
        <v>331</v>
      </c>
      <c r="J557" s="111" t="s">
        <v>1639</v>
      </c>
      <c r="K557" s="111" t="s">
        <v>1639</v>
      </c>
      <c r="L557" s="111" t="s">
        <v>496</v>
      </c>
      <c r="M557" s="111" t="s">
        <v>496</v>
      </c>
      <c r="N557" s="111" t="s">
        <v>1639</v>
      </c>
      <c r="O557" s="111" t="s">
        <v>1654</v>
      </c>
      <c r="P557" s="10" t="s">
        <v>331</v>
      </c>
      <c r="Q557" s="10" t="s">
        <v>331</v>
      </c>
      <c r="R557" s="10" t="s">
        <v>11</v>
      </c>
      <c r="S557" s="10" t="s">
        <v>331</v>
      </c>
      <c r="T557" s="84"/>
      <c r="U557" s="8" t="s">
        <v>2059</v>
      </c>
    </row>
    <row r="558" spans="1:21" ht="42" customHeight="1" thickBot="1" x14ac:dyDescent="0.3">
      <c r="A558" s="263"/>
      <c r="B558" s="12" t="s">
        <v>155</v>
      </c>
      <c r="C558" s="192" t="s">
        <v>331</v>
      </c>
      <c r="D558" s="9" t="s">
        <v>1626</v>
      </c>
      <c r="E558" s="10" t="s">
        <v>311</v>
      </c>
      <c r="F558" s="10" t="s">
        <v>312</v>
      </c>
      <c r="G558" s="10" t="s">
        <v>840</v>
      </c>
      <c r="H558" s="10" t="s">
        <v>316</v>
      </c>
      <c r="I558" s="10" t="s">
        <v>611</v>
      </c>
      <c r="J558" s="10" t="s">
        <v>1583</v>
      </c>
      <c r="K558" s="10" t="s">
        <v>1583</v>
      </c>
      <c r="L558" s="10" t="s">
        <v>343</v>
      </c>
      <c r="M558" s="10" t="s">
        <v>1879</v>
      </c>
      <c r="N558" s="111" t="s">
        <v>663</v>
      </c>
      <c r="O558" s="111" t="s">
        <v>331</v>
      </c>
      <c r="P558" s="10" t="s">
        <v>331</v>
      </c>
      <c r="Q558" s="10" t="s">
        <v>331</v>
      </c>
      <c r="R558" s="10" t="s">
        <v>11</v>
      </c>
      <c r="S558" s="10" t="s">
        <v>331</v>
      </c>
      <c r="T558" s="36"/>
      <c r="U558" s="8" t="s">
        <v>2059</v>
      </c>
    </row>
    <row r="559" spans="1:21" ht="54.75" customHeight="1" thickBot="1" x14ac:dyDescent="0.3">
      <c r="A559" s="263"/>
      <c r="B559" s="108" t="s">
        <v>156</v>
      </c>
      <c r="C559" s="179" t="s">
        <v>1686</v>
      </c>
      <c r="D559" s="71" t="s">
        <v>508</v>
      </c>
      <c r="E559" s="10" t="s">
        <v>311</v>
      </c>
      <c r="F559" s="10" t="s">
        <v>312</v>
      </c>
      <c r="G559" s="108" t="s">
        <v>1596</v>
      </c>
      <c r="H559" s="108" t="s">
        <v>11</v>
      </c>
      <c r="I559" s="10" t="s">
        <v>331</v>
      </c>
      <c r="J559" s="108" t="s">
        <v>1687</v>
      </c>
      <c r="K559" s="108" t="s">
        <v>769</v>
      </c>
      <c r="L559" s="108" t="s">
        <v>853</v>
      </c>
      <c r="M559" s="140" t="s">
        <v>853</v>
      </c>
      <c r="N559" s="140" t="s">
        <v>1012</v>
      </c>
      <c r="O559" s="10" t="s">
        <v>331</v>
      </c>
      <c r="P559" s="108" t="s">
        <v>331</v>
      </c>
      <c r="Q559" s="108" t="s">
        <v>331</v>
      </c>
      <c r="R559" s="108" t="s">
        <v>331</v>
      </c>
      <c r="S559" s="108" t="s">
        <v>331</v>
      </c>
      <c r="T559" s="59"/>
      <c r="U559" s="8" t="s">
        <v>2059</v>
      </c>
    </row>
    <row r="560" spans="1:21" ht="102" customHeight="1" x14ac:dyDescent="0.25">
      <c r="A560" s="263"/>
      <c r="B560" s="252" t="s">
        <v>157</v>
      </c>
      <c r="C560" s="194" t="s">
        <v>657</v>
      </c>
      <c r="D560" s="9" t="s">
        <v>1021</v>
      </c>
      <c r="E560" s="10" t="s">
        <v>311</v>
      </c>
      <c r="F560" s="10" t="s">
        <v>762</v>
      </c>
      <c r="G560" s="10" t="s">
        <v>670</v>
      </c>
      <c r="H560" s="10" t="s">
        <v>11</v>
      </c>
      <c r="I560" s="10" t="s">
        <v>331</v>
      </c>
      <c r="J560" s="111" t="s">
        <v>934</v>
      </c>
      <c r="K560" s="111" t="s">
        <v>769</v>
      </c>
      <c r="L560" s="10" t="s">
        <v>334</v>
      </c>
      <c r="M560" s="10" t="s">
        <v>334</v>
      </c>
      <c r="N560" s="35" t="s">
        <v>1012</v>
      </c>
      <c r="O560" s="111" t="s">
        <v>1022</v>
      </c>
      <c r="P560" s="10" t="s">
        <v>331</v>
      </c>
      <c r="Q560" s="10" t="s">
        <v>331</v>
      </c>
      <c r="R560" s="10" t="s">
        <v>331</v>
      </c>
      <c r="S560" s="10" t="s">
        <v>331</v>
      </c>
      <c r="T560" s="36"/>
      <c r="U560" s="8" t="s">
        <v>2059</v>
      </c>
    </row>
    <row r="561" spans="1:23" ht="92.25" customHeight="1" thickBot="1" x14ac:dyDescent="0.3">
      <c r="A561" s="263"/>
      <c r="B561" s="254"/>
      <c r="C561" s="194" t="s">
        <v>1023</v>
      </c>
      <c r="D561" s="9" t="s">
        <v>1024</v>
      </c>
      <c r="E561" s="10" t="s">
        <v>311</v>
      </c>
      <c r="F561" s="10" t="s">
        <v>762</v>
      </c>
      <c r="G561" s="111" t="s">
        <v>1682</v>
      </c>
      <c r="H561" s="10" t="s">
        <v>11</v>
      </c>
      <c r="I561" s="10" t="s">
        <v>331</v>
      </c>
      <c r="J561" s="111" t="s">
        <v>934</v>
      </c>
      <c r="K561" s="111" t="s">
        <v>1019</v>
      </c>
      <c r="L561" s="10" t="s">
        <v>334</v>
      </c>
      <c r="M561" s="10" t="s">
        <v>334</v>
      </c>
      <c r="N561" s="10" t="s">
        <v>1026</v>
      </c>
      <c r="O561" s="111" t="s">
        <v>1022</v>
      </c>
      <c r="P561" s="10" t="s">
        <v>331</v>
      </c>
      <c r="Q561" s="10" t="s">
        <v>331</v>
      </c>
      <c r="R561" s="10" t="s">
        <v>331</v>
      </c>
      <c r="S561" s="10" t="s">
        <v>331</v>
      </c>
      <c r="T561" s="36"/>
      <c r="U561" s="8" t="s">
        <v>2059</v>
      </c>
    </row>
    <row r="562" spans="1:23" ht="86.25" thickBot="1" x14ac:dyDescent="0.3">
      <c r="A562" s="263"/>
      <c r="B562" s="108" t="s">
        <v>158</v>
      </c>
      <c r="C562" s="87" t="s">
        <v>574</v>
      </c>
      <c r="D562" s="71" t="s">
        <v>494</v>
      </c>
      <c r="E562" s="118" t="s">
        <v>311</v>
      </c>
      <c r="F562" s="118" t="s">
        <v>414</v>
      </c>
      <c r="G562" s="118" t="s">
        <v>327</v>
      </c>
      <c r="H562" s="118" t="s">
        <v>11</v>
      </c>
      <c r="I562" s="118" t="s">
        <v>331</v>
      </c>
      <c r="J562" s="108" t="s">
        <v>453</v>
      </c>
      <c r="K562" s="108" t="s">
        <v>453</v>
      </c>
      <c r="L562" s="111" t="s">
        <v>496</v>
      </c>
      <c r="M562" s="111" t="s">
        <v>496</v>
      </c>
      <c r="N562" s="108" t="s">
        <v>453</v>
      </c>
      <c r="O562" s="108" t="s">
        <v>1793</v>
      </c>
      <c r="P562" s="118" t="s">
        <v>331</v>
      </c>
      <c r="Q562" s="118" t="s">
        <v>331</v>
      </c>
      <c r="R562" s="118" t="s">
        <v>11</v>
      </c>
      <c r="S562" s="118" t="s">
        <v>331</v>
      </c>
      <c r="T562" s="36"/>
      <c r="U562" s="8" t="s">
        <v>2059</v>
      </c>
    </row>
    <row r="563" spans="1:23" ht="38.25" customHeight="1" thickBot="1" x14ac:dyDescent="0.3">
      <c r="A563" s="263"/>
      <c r="B563" s="11" t="s">
        <v>159</v>
      </c>
      <c r="C563" s="347" t="s">
        <v>1625</v>
      </c>
      <c r="D563" s="348"/>
      <c r="E563" s="348"/>
      <c r="F563" s="348"/>
      <c r="G563" s="348"/>
      <c r="H563" s="348"/>
      <c r="I563" s="348"/>
      <c r="J563" s="348"/>
      <c r="K563" s="348"/>
      <c r="L563" s="348"/>
      <c r="M563" s="348"/>
      <c r="N563" s="348"/>
      <c r="O563" s="348"/>
      <c r="P563" s="348"/>
      <c r="Q563" s="348"/>
      <c r="R563" s="348"/>
      <c r="S563" s="255"/>
      <c r="T563" s="36"/>
      <c r="U563" s="8" t="s">
        <v>2059</v>
      </c>
    </row>
    <row r="564" spans="1:23" ht="67.5" customHeight="1" thickBot="1" x14ac:dyDescent="0.3">
      <c r="A564" s="263"/>
      <c r="B564" s="11" t="s">
        <v>160</v>
      </c>
      <c r="C564" s="194" t="s">
        <v>331</v>
      </c>
      <c r="D564" s="9" t="s">
        <v>1623</v>
      </c>
      <c r="E564" s="10" t="s">
        <v>311</v>
      </c>
      <c r="F564" s="108" t="s">
        <v>552</v>
      </c>
      <c r="G564" s="10" t="s">
        <v>550</v>
      </c>
      <c r="H564" s="10" t="s">
        <v>11</v>
      </c>
      <c r="I564" s="10" t="s">
        <v>331</v>
      </c>
      <c r="J564" s="10" t="s">
        <v>1015</v>
      </c>
      <c r="K564" s="10" t="s">
        <v>1624</v>
      </c>
      <c r="L564" s="111" t="s">
        <v>496</v>
      </c>
      <c r="M564" s="111" t="s">
        <v>496</v>
      </c>
      <c r="N564" s="35" t="s">
        <v>1015</v>
      </c>
      <c r="O564" s="111" t="s">
        <v>1508</v>
      </c>
      <c r="P564" s="10" t="s">
        <v>331</v>
      </c>
      <c r="Q564" s="10" t="s">
        <v>331</v>
      </c>
      <c r="R564" s="10" t="s">
        <v>11</v>
      </c>
      <c r="S564" s="10" t="s">
        <v>331</v>
      </c>
      <c r="T564" s="36"/>
      <c r="U564" s="8" t="s">
        <v>2059</v>
      </c>
    </row>
    <row r="565" spans="1:23" ht="147" customHeight="1" thickBot="1" x14ac:dyDescent="0.3">
      <c r="A565" s="263"/>
      <c r="B565" s="11" t="s">
        <v>161</v>
      </c>
      <c r="C565" s="194" t="s">
        <v>331</v>
      </c>
      <c r="D565" s="9" t="s">
        <v>509</v>
      </c>
      <c r="E565" s="10" t="s">
        <v>311</v>
      </c>
      <c r="F565" s="108" t="s">
        <v>552</v>
      </c>
      <c r="G565" s="10" t="s">
        <v>356</v>
      </c>
      <c r="H565" s="10" t="s">
        <v>11</v>
      </c>
      <c r="I565" s="10" t="s">
        <v>316</v>
      </c>
      <c r="J565" s="111" t="s">
        <v>631</v>
      </c>
      <c r="K565" s="111" t="s">
        <v>612</v>
      </c>
      <c r="L565" s="10" t="s">
        <v>334</v>
      </c>
      <c r="M565" s="10" t="s">
        <v>334</v>
      </c>
      <c r="N565" s="111" t="s">
        <v>612</v>
      </c>
      <c r="O565" s="111" t="s">
        <v>632</v>
      </c>
      <c r="P565" s="10" t="s">
        <v>611</v>
      </c>
      <c r="Q565" s="10" t="s">
        <v>11</v>
      </c>
      <c r="R565" s="10" t="s">
        <v>11</v>
      </c>
      <c r="S565" s="10" t="s">
        <v>611</v>
      </c>
      <c r="T565" s="36"/>
      <c r="U565" s="8" t="s">
        <v>2059</v>
      </c>
    </row>
    <row r="566" spans="1:23" s="69" customFormat="1" ht="57.75" thickBot="1" x14ac:dyDescent="0.3">
      <c r="A566" s="263"/>
      <c r="B566" s="11" t="s">
        <v>495</v>
      </c>
      <c r="C566" s="104" t="s">
        <v>331</v>
      </c>
      <c r="D566" s="9" t="s">
        <v>336</v>
      </c>
      <c r="E566" s="10" t="s">
        <v>311</v>
      </c>
      <c r="F566" s="111" t="s">
        <v>337</v>
      </c>
      <c r="G566" s="10" t="s">
        <v>332</v>
      </c>
      <c r="H566" s="10" t="s">
        <v>11</v>
      </c>
      <c r="I566" s="10" t="s">
        <v>11</v>
      </c>
      <c r="J566" s="111" t="s">
        <v>333</v>
      </c>
      <c r="K566" s="111" t="s">
        <v>338</v>
      </c>
      <c r="L566" s="10" t="s">
        <v>330</v>
      </c>
      <c r="M566" s="10" t="s">
        <v>334</v>
      </c>
      <c r="N566" s="111" t="s">
        <v>339</v>
      </c>
      <c r="O566" s="111" t="s">
        <v>397</v>
      </c>
      <c r="P566" s="10" t="s">
        <v>331</v>
      </c>
      <c r="Q566" s="10" t="s">
        <v>11</v>
      </c>
      <c r="R566" s="10" t="s">
        <v>331</v>
      </c>
      <c r="S566" s="10" t="s">
        <v>331</v>
      </c>
      <c r="T566" s="60">
        <v>42509</v>
      </c>
      <c r="U566" s="8" t="s">
        <v>2059</v>
      </c>
      <c r="V566" s="55"/>
      <c r="W566" s="55"/>
    </row>
    <row r="567" spans="1:23" s="69" customFormat="1" ht="60" customHeight="1" thickBot="1" x14ac:dyDescent="0.3">
      <c r="A567" s="263"/>
      <c r="B567" s="11" t="s">
        <v>162</v>
      </c>
      <c r="C567" s="191" t="s">
        <v>1020</v>
      </c>
      <c r="D567" s="9" t="s">
        <v>1021</v>
      </c>
      <c r="E567" s="10" t="s">
        <v>311</v>
      </c>
      <c r="F567" s="10" t="s">
        <v>762</v>
      </c>
      <c r="G567" s="10" t="s">
        <v>670</v>
      </c>
      <c r="H567" s="10" t="s">
        <v>11</v>
      </c>
      <c r="I567" s="10" t="s">
        <v>331</v>
      </c>
      <c r="J567" s="111" t="s">
        <v>934</v>
      </c>
      <c r="K567" s="111" t="s">
        <v>769</v>
      </c>
      <c r="L567" s="10" t="s">
        <v>334</v>
      </c>
      <c r="M567" s="10" t="s">
        <v>334</v>
      </c>
      <c r="N567" s="35" t="s">
        <v>1012</v>
      </c>
      <c r="O567" s="111" t="s">
        <v>1022</v>
      </c>
      <c r="P567" s="10" t="s">
        <v>331</v>
      </c>
      <c r="Q567" s="10" t="s">
        <v>331</v>
      </c>
      <c r="R567" s="10" t="s">
        <v>331</v>
      </c>
      <c r="S567" s="10" t="s">
        <v>331</v>
      </c>
      <c r="T567" s="60"/>
      <c r="U567" s="8" t="s">
        <v>2058</v>
      </c>
      <c r="V567" s="55"/>
      <c r="W567" s="55"/>
    </row>
    <row r="568" spans="1:23" ht="72.75" customHeight="1" thickBot="1" x14ac:dyDescent="0.3">
      <c r="A568" s="263"/>
      <c r="B568" s="12" t="s">
        <v>163</v>
      </c>
      <c r="C568" s="192" t="s">
        <v>331</v>
      </c>
      <c r="D568" s="9" t="s">
        <v>927</v>
      </c>
      <c r="E568" s="10" t="s">
        <v>311</v>
      </c>
      <c r="F568" s="10" t="s">
        <v>312</v>
      </c>
      <c r="G568" s="10" t="s">
        <v>356</v>
      </c>
      <c r="H568" s="10" t="s">
        <v>11</v>
      </c>
      <c r="I568" s="10" t="s">
        <v>331</v>
      </c>
      <c r="J568" s="111" t="s">
        <v>928</v>
      </c>
      <c r="K568" s="10" t="s">
        <v>929</v>
      </c>
      <c r="L568" s="10" t="s">
        <v>677</v>
      </c>
      <c r="M568" s="10" t="s">
        <v>677</v>
      </c>
      <c r="N568" s="111" t="s">
        <v>928</v>
      </c>
      <c r="O568" s="111"/>
      <c r="P568" s="10"/>
      <c r="Q568" s="10"/>
      <c r="R568" s="10"/>
      <c r="S568" s="10"/>
      <c r="T568" s="36"/>
      <c r="U568" s="8" t="s">
        <v>2059</v>
      </c>
    </row>
    <row r="569" spans="1:23" ht="28.5" x14ac:dyDescent="0.25">
      <c r="A569" s="263"/>
      <c r="B569" s="253"/>
      <c r="C569" s="194" t="s">
        <v>1301</v>
      </c>
      <c r="D569" s="9" t="s">
        <v>1308</v>
      </c>
      <c r="E569" s="10" t="s">
        <v>311</v>
      </c>
      <c r="F569" s="10" t="s">
        <v>312</v>
      </c>
      <c r="G569" s="10" t="s">
        <v>315</v>
      </c>
      <c r="H569" s="10" t="s">
        <v>11</v>
      </c>
      <c r="I569" s="10" t="s">
        <v>331</v>
      </c>
      <c r="J569" s="111" t="str">
        <f>PROPER("AREA FIANCIERA Y CONTABLE")</f>
        <v>Area Fianciera Y Contable</v>
      </c>
      <c r="K569" s="111" t="str">
        <f>PROPER("AREA FIANCIERA Y CONTABLE")</f>
        <v>Area Fianciera Y Contable</v>
      </c>
      <c r="L569" s="10" t="str">
        <f>PROPER("BIMESTRAL")</f>
        <v>Bimestral</v>
      </c>
      <c r="M569" s="10" t="s">
        <v>331</v>
      </c>
      <c r="N569" s="111" t="str">
        <f>PROPER("AREA FIANCIERA Y CONTABLE")</f>
        <v>Area Fianciera Y Contable</v>
      </c>
      <c r="O569" s="111" t="s">
        <v>1315</v>
      </c>
      <c r="P569" s="10" t="s">
        <v>331</v>
      </c>
      <c r="Q569" s="10" t="s">
        <v>331</v>
      </c>
      <c r="R569" s="10" t="s">
        <v>11</v>
      </c>
      <c r="S569" s="10" t="s">
        <v>331</v>
      </c>
      <c r="T569" s="36"/>
      <c r="U569" s="8" t="s">
        <v>2059</v>
      </c>
    </row>
    <row r="570" spans="1:23" ht="28.5" x14ac:dyDescent="0.25">
      <c r="A570" s="263"/>
      <c r="B570" s="253"/>
      <c r="C570" s="194" t="s">
        <v>1302</v>
      </c>
      <c r="D570" s="9" t="s">
        <v>1309</v>
      </c>
      <c r="E570" s="10" t="s">
        <v>311</v>
      </c>
      <c r="F570" s="10" t="s">
        <v>312</v>
      </c>
      <c r="G570" s="10" t="s">
        <v>315</v>
      </c>
      <c r="H570" s="10" t="s">
        <v>11</v>
      </c>
      <c r="I570" s="10" t="s">
        <v>331</v>
      </c>
      <c r="J570" s="111" t="str">
        <f t="shared" ref="J570:K575" si="34">PROPER("AREA FIANCIERA Y CONTABLE")</f>
        <v>Area Fianciera Y Contable</v>
      </c>
      <c r="K570" s="111" t="str">
        <f t="shared" si="34"/>
        <v>Area Fianciera Y Contable</v>
      </c>
      <c r="L570" s="10" t="str">
        <f t="shared" ref="L570:L575" si="35">PROPER("BIMESTRAL")</f>
        <v>Bimestral</v>
      </c>
      <c r="M570" s="10" t="s">
        <v>331</v>
      </c>
      <c r="N570" s="111" t="str">
        <f t="shared" ref="N570:N575" si="36">PROPER("AREA FIANCIERA Y CONTABLE")</f>
        <v>Area Fianciera Y Contable</v>
      </c>
      <c r="O570" s="111" t="s">
        <v>1316</v>
      </c>
      <c r="P570" s="10" t="s">
        <v>331</v>
      </c>
      <c r="Q570" s="10" t="s">
        <v>331</v>
      </c>
      <c r="R570" s="10" t="s">
        <v>11</v>
      </c>
      <c r="S570" s="10" t="s">
        <v>331</v>
      </c>
      <c r="T570" s="36"/>
      <c r="U570" s="8" t="s">
        <v>2059</v>
      </c>
    </row>
    <row r="571" spans="1:23" ht="28.5" x14ac:dyDescent="0.25">
      <c r="A571" s="263"/>
      <c r="B571" s="253"/>
      <c r="C571" s="194" t="s">
        <v>1303</v>
      </c>
      <c r="D571" s="9" t="s">
        <v>1310</v>
      </c>
      <c r="E571" s="10" t="s">
        <v>311</v>
      </c>
      <c r="F571" s="10" t="s">
        <v>312</v>
      </c>
      <c r="G571" s="10" t="s">
        <v>315</v>
      </c>
      <c r="H571" s="10" t="s">
        <v>11</v>
      </c>
      <c r="I571" s="10" t="s">
        <v>331</v>
      </c>
      <c r="J571" s="111" t="str">
        <f t="shared" si="34"/>
        <v>Area Fianciera Y Contable</v>
      </c>
      <c r="K571" s="111" t="str">
        <f t="shared" si="34"/>
        <v>Area Fianciera Y Contable</v>
      </c>
      <c r="L571" s="10" t="str">
        <f t="shared" si="35"/>
        <v>Bimestral</v>
      </c>
      <c r="M571" s="10" t="s">
        <v>331</v>
      </c>
      <c r="N571" s="111" t="str">
        <f t="shared" si="36"/>
        <v>Area Fianciera Y Contable</v>
      </c>
      <c r="O571" s="111" t="s">
        <v>1317</v>
      </c>
      <c r="P571" s="10" t="s">
        <v>331</v>
      </c>
      <c r="Q571" s="10" t="s">
        <v>331</v>
      </c>
      <c r="R571" s="10" t="s">
        <v>11</v>
      </c>
      <c r="S571" s="10" t="s">
        <v>331</v>
      </c>
      <c r="T571" s="36"/>
      <c r="U571" s="8" t="s">
        <v>2059</v>
      </c>
    </row>
    <row r="572" spans="1:23" ht="28.5" x14ac:dyDescent="0.25">
      <c r="A572" s="263"/>
      <c r="B572" s="253"/>
      <c r="C572" s="194" t="s">
        <v>1304</v>
      </c>
      <c r="D572" s="9" t="s">
        <v>1311</v>
      </c>
      <c r="E572" s="10" t="s">
        <v>311</v>
      </c>
      <c r="F572" s="10" t="s">
        <v>312</v>
      </c>
      <c r="G572" s="10" t="s">
        <v>315</v>
      </c>
      <c r="H572" s="10" t="s">
        <v>11</v>
      </c>
      <c r="I572" s="10" t="s">
        <v>331</v>
      </c>
      <c r="J572" s="111" t="str">
        <f t="shared" si="34"/>
        <v>Area Fianciera Y Contable</v>
      </c>
      <c r="K572" s="111" t="str">
        <f t="shared" si="34"/>
        <v>Area Fianciera Y Contable</v>
      </c>
      <c r="L572" s="10" t="str">
        <f t="shared" si="35"/>
        <v>Bimestral</v>
      </c>
      <c r="M572" s="10" t="s">
        <v>331</v>
      </c>
      <c r="N572" s="111" t="str">
        <f t="shared" si="36"/>
        <v>Area Fianciera Y Contable</v>
      </c>
      <c r="O572" s="111" t="s">
        <v>1318</v>
      </c>
      <c r="P572" s="10" t="s">
        <v>331</v>
      </c>
      <c r="Q572" s="10" t="s">
        <v>331</v>
      </c>
      <c r="R572" s="10" t="s">
        <v>11</v>
      </c>
      <c r="S572" s="10" t="s">
        <v>331</v>
      </c>
      <c r="T572" s="36"/>
      <c r="U572" s="8" t="s">
        <v>2059</v>
      </c>
    </row>
    <row r="573" spans="1:23" ht="28.5" x14ac:dyDescent="0.25">
      <c r="A573" s="263"/>
      <c r="B573" s="253"/>
      <c r="C573" s="192" t="s">
        <v>1305</v>
      </c>
      <c r="D573" s="9" t="s">
        <v>1312</v>
      </c>
      <c r="E573" s="10" t="s">
        <v>311</v>
      </c>
      <c r="F573" s="10" t="s">
        <v>312</v>
      </c>
      <c r="G573" s="10" t="s">
        <v>315</v>
      </c>
      <c r="H573" s="10" t="s">
        <v>11</v>
      </c>
      <c r="I573" s="10" t="s">
        <v>331</v>
      </c>
      <c r="J573" s="111" t="str">
        <f t="shared" si="34"/>
        <v>Area Fianciera Y Contable</v>
      </c>
      <c r="K573" s="111" t="str">
        <f t="shared" si="34"/>
        <v>Area Fianciera Y Contable</v>
      </c>
      <c r="L573" s="10" t="str">
        <f t="shared" si="35"/>
        <v>Bimestral</v>
      </c>
      <c r="M573" s="10" t="s">
        <v>331</v>
      </c>
      <c r="N573" s="111" t="str">
        <f t="shared" si="36"/>
        <v>Area Fianciera Y Contable</v>
      </c>
      <c r="O573" s="111" t="s">
        <v>1319</v>
      </c>
      <c r="P573" s="10" t="s">
        <v>331</v>
      </c>
      <c r="Q573" s="10" t="s">
        <v>331</v>
      </c>
      <c r="R573" s="10" t="s">
        <v>11</v>
      </c>
      <c r="S573" s="10" t="s">
        <v>331</v>
      </c>
      <c r="T573" s="36"/>
      <c r="U573" s="8" t="s">
        <v>2059</v>
      </c>
    </row>
    <row r="574" spans="1:23" ht="28.5" x14ac:dyDescent="0.25">
      <c r="A574" s="263"/>
      <c r="B574" s="253"/>
      <c r="C574" s="192" t="s">
        <v>1306</v>
      </c>
      <c r="D574" s="9" t="s">
        <v>1313</v>
      </c>
      <c r="E574" s="10" t="s">
        <v>311</v>
      </c>
      <c r="F574" s="10" t="s">
        <v>312</v>
      </c>
      <c r="G574" s="10" t="s">
        <v>315</v>
      </c>
      <c r="H574" s="10" t="s">
        <v>11</v>
      </c>
      <c r="I574" s="10" t="s">
        <v>331</v>
      </c>
      <c r="J574" s="111" t="str">
        <f t="shared" si="34"/>
        <v>Area Fianciera Y Contable</v>
      </c>
      <c r="K574" s="111" t="str">
        <f t="shared" si="34"/>
        <v>Area Fianciera Y Contable</v>
      </c>
      <c r="L574" s="10" t="str">
        <f t="shared" si="35"/>
        <v>Bimestral</v>
      </c>
      <c r="M574" s="10" t="s">
        <v>331</v>
      </c>
      <c r="N574" s="111" t="str">
        <f t="shared" si="36"/>
        <v>Area Fianciera Y Contable</v>
      </c>
      <c r="O574" s="111" t="s">
        <v>1320</v>
      </c>
      <c r="P574" s="10" t="s">
        <v>331</v>
      </c>
      <c r="Q574" s="10" t="s">
        <v>331</v>
      </c>
      <c r="R574" s="10" t="s">
        <v>11</v>
      </c>
      <c r="S574" s="10" t="s">
        <v>331</v>
      </c>
      <c r="T574" s="36"/>
      <c r="U574" s="8" t="s">
        <v>2059</v>
      </c>
    </row>
    <row r="575" spans="1:23" ht="29.25" thickBot="1" x14ac:dyDescent="0.3">
      <c r="A575" s="263"/>
      <c r="B575" s="254"/>
      <c r="C575" s="192" t="s">
        <v>1307</v>
      </c>
      <c r="D575" s="9" t="s">
        <v>1314</v>
      </c>
      <c r="E575" s="10" t="s">
        <v>311</v>
      </c>
      <c r="F575" s="10" t="s">
        <v>312</v>
      </c>
      <c r="G575" s="10" t="s">
        <v>315</v>
      </c>
      <c r="H575" s="10" t="s">
        <v>11</v>
      </c>
      <c r="I575" s="10" t="s">
        <v>331</v>
      </c>
      <c r="J575" s="111" t="str">
        <f t="shared" si="34"/>
        <v>Area Fianciera Y Contable</v>
      </c>
      <c r="K575" s="111" t="str">
        <f t="shared" si="34"/>
        <v>Area Fianciera Y Contable</v>
      </c>
      <c r="L575" s="10" t="str">
        <f t="shared" si="35"/>
        <v>Bimestral</v>
      </c>
      <c r="M575" s="10" t="s">
        <v>331</v>
      </c>
      <c r="N575" s="111" t="str">
        <f t="shared" si="36"/>
        <v>Area Fianciera Y Contable</v>
      </c>
      <c r="O575" s="111" t="s">
        <v>1321</v>
      </c>
      <c r="P575" s="10" t="s">
        <v>331</v>
      </c>
      <c r="Q575" s="10" t="s">
        <v>331</v>
      </c>
      <c r="R575" s="10" t="s">
        <v>11</v>
      </c>
      <c r="S575" s="10" t="s">
        <v>331</v>
      </c>
      <c r="T575" s="36"/>
      <c r="U575" s="8" t="s">
        <v>2059</v>
      </c>
    </row>
    <row r="576" spans="1:23" ht="42.75" x14ac:dyDescent="0.25">
      <c r="A576" s="263"/>
      <c r="B576" s="252" t="s">
        <v>164</v>
      </c>
      <c r="C576" s="194" t="s">
        <v>1134</v>
      </c>
      <c r="D576" s="9" t="s">
        <v>422</v>
      </c>
      <c r="E576" s="10" t="s">
        <v>311</v>
      </c>
      <c r="F576" s="10" t="s">
        <v>312</v>
      </c>
      <c r="G576" s="10" t="s">
        <v>724</v>
      </c>
      <c r="H576" s="10" t="s">
        <v>11</v>
      </c>
      <c r="I576" s="10" t="s">
        <v>331</v>
      </c>
      <c r="J576" s="10" t="str">
        <f t="shared" ref="J576:K578" si="37">PROPER("RECTORIA")</f>
        <v>Rectoria</v>
      </c>
      <c r="K576" s="10" t="str">
        <f t="shared" si="37"/>
        <v>Rectoria</v>
      </c>
      <c r="L576" s="111" t="s">
        <v>496</v>
      </c>
      <c r="M576" s="35" t="s">
        <v>331</v>
      </c>
      <c r="N576" s="35" t="s">
        <v>1026</v>
      </c>
      <c r="O576" s="111"/>
      <c r="P576" s="10"/>
      <c r="Q576" s="10"/>
      <c r="R576" s="10" t="s">
        <v>11</v>
      </c>
      <c r="S576" s="10"/>
      <c r="T576" s="36"/>
      <c r="U576" s="8" t="s">
        <v>2059</v>
      </c>
    </row>
    <row r="577" spans="1:26" ht="137.25" customHeight="1" x14ac:dyDescent="0.25">
      <c r="A577" s="263"/>
      <c r="B577" s="253"/>
      <c r="C577" s="194" t="s">
        <v>1135</v>
      </c>
      <c r="D577" s="9" t="s">
        <v>1137</v>
      </c>
      <c r="E577" s="10" t="s">
        <v>311</v>
      </c>
      <c r="F577" s="10" t="s">
        <v>312</v>
      </c>
      <c r="G577" s="10" t="s">
        <v>724</v>
      </c>
      <c r="H577" s="10" t="s">
        <v>11</v>
      </c>
      <c r="I577" s="10" t="s">
        <v>331</v>
      </c>
      <c r="J577" s="10" t="str">
        <f t="shared" si="37"/>
        <v>Rectoria</v>
      </c>
      <c r="K577" s="10" t="str">
        <f t="shared" si="37"/>
        <v>Rectoria</v>
      </c>
      <c r="L577" s="111" t="s">
        <v>496</v>
      </c>
      <c r="M577" s="35" t="s">
        <v>331</v>
      </c>
      <c r="N577" s="35" t="s">
        <v>1026</v>
      </c>
      <c r="O577" s="111"/>
      <c r="P577" s="10"/>
      <c r="Q577" s="10"/>
      <c r="R577" s="10" t="s">
        <v>11</v>
      </c>
      <c r="S577" s="10"/>
      <c r="T577" s="36"/>
      <c r="U577" s="8" t="s">
        <v>2059</v>
      </c>
    </row>
    <row r="578" spans="1:26" ht="42.75" x14ac:dyDescent="0.25">
      <c r="A578" s="263"/>
      <c r="B578" s="253"/>
      <c r="C578" s="194" t="s">
        <v>1136</v>
      </c>
      <c r="D578" s="9" t="s">
        <v>422</v>
      </c>
      <c r="E578" s="10" t="s">
        <v>311</v>
      </c>
      <c r="F578" s="10" t="s">
        <v>312</v>
      </c>
      <c r="G578" s="10" t="s">
        <v>724</v>
      </c>
      <c r="H578" s="10" t="s">
        <v>11</v>
      </c>
      <c r="I578" s="10" t="s">
        <v>331</v>
      </c>
      <c r="J578" s="10" t="str">
        <f t="shared" si="37"/>
        <v>Rectoria</v>
      </c>
      <c r="K578" s="10" t="str">
        <f t="shared" si="37"/>
        <v>Rectoria</v>
      </c>
      <c r="L578" s="111" t="s">
        <v>496</v>
      </c>
      <c r="M578" s="35" t="s">
        <v>331</v>
      </c>
      <c r="N578" s="35" t="s">
        <v>1026</v>
      </c>
      <c r="O578" s="111"/>
      <c r="P578" s="10"/>
      <c r="Q578" s="10"/>
      <c r="R578" s="10" t="s">
        <v>11</v>
      </c>
      <c r="S578" s="10"/>
      <c r="T578" s="36"/>
      <c r="U578" s="8" t="s">
        <v>2059</v>
      </c>
    </row>
    <row r="579" spans="1:26" ht="42.75" x14ac:dyDescent="0.25">
      <c r="A579" s="263"/>
      <c r="B579" s="253"/>
      <c r="C579" s="194" t="s">
        <v>398</v>
      </c>
      <c r="D579" s="9" t="s">
        <v>1285</v>
      </c>
      <c r="E579" s="10" t="s">
        <v>311</v>
      </c>
      <c r="F579" s="10" t="s">
        <v>735</v>
      </c>
      <c r="G579" s="111" t="s">
        <v>1680</v>
      </c>
      <c r="H579" s="10" t="s">
        <v>11</v>
      </c>
      <c r="I579" s="10" t="s">
        <v>331</v>
      </c>
      <c r="J579" s="111" t="str">
        <f t="shared" ref="J579:K581" si="38">PROPER("AREA FIANCIERA Y CONTABLE")</f>
        <v>Area Fianciera Y Contable</v>
      </c>
      <c r="K579" s="111" t="str">
        <f t="shared" si="38"/>
        <v>Area Fianciera Y Contable</v>
      </c>
      <c r="L579" s="111" t="s">
        <v>1290</v>
      </c>
      <c r="M579" s="10" t="s">
        <v>331</v>
      </c>
      <c r="N579" s="111" t="str">
        <f>PROPER("AREA FIANCIERA Y CONTABLE")</f>
        <v>Area Fianciera Y Contable</v>
      </c>
      <c r="O579" s="111" t="s">
        <v>1291</v>
      </c>
      <c r="P579" s="10" t="s">
        <v>331</v>
      </c>
      <c r="Q579" s="10" t="s">
        <v>331</v>
      </c>
      <c r="R579" s="10" t="s">
        <v>11</v>
      </c>
      <c r="S579" s="10" t="s">
        <v>331</v>
      </c>
      <c r="T579" s="36"/>
      <c r="U579" s="8" t="s">
        <v>2058</v>
      </c>
    </row>
    <row r="580" spans="1:26" ht="42.75" x14ac:dyDescent="0.25">
      <c r="A580" s="263"/>
      <c r="B580" s="253"/>
      <c r="C580" s="194" t="s">
        <v>575</v>
      </c>
      <c r="D580" s="9" t="s">
        <v>1286</v>
      </c>
      <c r="E580" s="10" t="s">
        <v>311</v>
      </c>
      <c r="F580" s="10" t="s">
        <v>735</v>
      </c>
      <c r="G580" s="10" t="s">
        <v>1289</v>
      </c>
      <c r="H580" s="10" t="s">
        <v>11</v>
      </c>
      <c r="I580" s="10" t="s">
        <v>331</v>
      </c>
      <c r="J580" s="111" t="str">
        <f t="shared" si="38"/>
        <v>Area Fianciera Y Contable</v>
      </c>
      <c r="K580" s="111" t="str">
        <f t="shared" si="38"/>
        <v>Area Fianciera Y Contable</v>
      </c>
      <c r="L580" s="111" t="s">
        <v>496</v>
      </c>
      <c r="M580" s="10" t="s">
        <v>331</v>
      </c>
      <c r="N580" s="111" t="str">
        <f>PROPER("AREA FIANCIERA Y CONTABLE")</f>
        <v>Area Fianciera Y Contable</v>
      </c>
      <c r="O580" s="111" t="s">
        <v>1291</v>
      </c>
      <c r="P580" s="10" t="s">
        <v>331</v>
      </c>
      <c r="Q580" s="10" t="s">
        <v>331</v>
      </c>
      <c r="R580" s="10" t="s">
        <v>11</v>
      </c>
      <c r="S580" s="10" t="s">
        <v>331</v>
      </c>
      <c r="T580" s="36"/>
      <c r="U580" s="8" t="s">
        <v>2059</v>
      </c>
    </row>
    <row r="581" spans="1:26" ht="29.25" thickBot="1" x14ac:dyDescent="0.3">
      <c r="A581" s="263"/>
      <c r="B581" s="254"/>
      <c r="C581" s="194" t="s">
        <v>1287</v>
      </c>
      <c r="D581" s="9" t="s">
        <v>1288</v>
      </c>
      <c r="E581" s="10" t="s">
        <v>311</v>
      </c>
      <c r="F581" s="10" t="s">
        <v>735</v>
      </c>
      <c r="G581" s="10" t="s">
        <v>1116</v>
      </c>
      <c r="H581" s="10" t="s">
        <v>11</v>
      </c>
      <c r="I581" s="10" t="s">
        <v>331</v>
      </c>
      <c r="J581" s="111" t="str">
        <f t="shared" si="38"/>
        <v>Area Fianciera Y Contable</v>
      </c>
      <c r="K581" s="111" t="str">
        <f t="shared" si="38"/>
        <v>Area Fianciera Y Contable</v>
      </c>
      <c r="L581" s="10" t="s">
        <v>330</v>
      </c>
      <c r="M581" s="10" t="s">
        <v>331</v>
      </c>
      <c r="N581" s="111" t="str">
        <f>PROPER("AREA FIANCIERA Y CONTABLE")</f>
        <v>Area Fianciera Y Contable</v>
      </c>
      <c r="O581" s="111" t="s">
        <v>1051</v>
      </c>
      <c r="P581" s="10" t="s">
        <v>331</v>
      </c>
      <c r="Q581" s="10" t="s">
        <v>331</v>
      </c>
      <c r="R581" s="10" t="s">
        <v>11</v>
      </c>
      <c r="S581" s="10" t="s">
        <v>331</v>
      </c>
      <c r="T581" s="36"/>
      <c r="U581" s="8" t="s">
        <v>2059</v>
      </c>
    </row>
    <row r="582" spans="1:26" ht="180" customHeight="1" x14ac:dyDescent="0.25">
      <c r="A582" s="263"/>
      <c r="B582" s="252" t="s">
        <v>428</v>
      </c>
      <c r="C582" s="194" t="s">
        <v>398</v>
      </c>
      <c r="D582" s="9" t="s">
        <v>422</v>
      </c>
      <c r="E582" s="10" t="s">
        <v>311</v>
      </c>
      <c r="F582" s="10" t="s">
        <v>735</v>
      </c>
      <c r="G582" s="111" t="s">
        <v>423</v>
      </c>
      <c r="H582" s="10" t="s">
        <v>11</v>
      </c>
      <c r="I582" s="10" t="s">
        <v>11</v>
      </c>
      <c r="J582" s="111" t="s">
        <v>424</v>
      </c>
      <c r="K582" s="111" t="s">
        <v>498</v>
      </c>
      <c r="L582" s="111" t="s">
        <v>496</v>
      </c>
      <c r="M582" s="111" t="s">
        <v>496</v>
      </c>
      <c r="N582" s="111" t="s">
        <v>498</v>
      </c>
      <c r="O582" s="111" t="s">
        <v>427</v>
      </c>
      <c r="P582" s="10" t="s">
        <v>331</v>
      </c>
      <c r="Q582" s="10" t="s">
        <v>331</v>
      </c>
      <c r="R582" s="10" t="s">
        <v>11</v>
      </c>
      <c r="S582" s="10" t="s">
        <v>331</v>
      </c>
      <c r="T582" s="36"/>
      <c r="U582" s="8" t="s">
        <v>2059</v>
      </c>
    </row>
    <row r="583" spans="1:26" ht="195.75" customHeight="1" thickBot="1" x14ac:dyDescent="0.3">
      <c r="A583" s="263"/>
      <c r="B583" s="254"/>
      <c r="C583" s="194" t="s">
        <v>575</v>
      </c>
      <c r="D583" s="9" t="s">
        <v>1460</v>
      </c>
      <c r="E583" s="10" t="s">
        <v>311</v>
      </c>
      <c r="F583" s="10" t="s">
        <v>735</v>
      </c>
      <c r="G583" s="111" t="s">
        <v>423</v>
      </c>
      <c r="H583" s="10" t="s">
        <v>11</v>
      </c>
      <c r="I583" s="10" t="s">
        <v>11</v>
      </c>
      <c r="J583" s="111" t="s">
        <v>424</v>
      </c>
      <c r="K583" s="111" t="s">
        <v>425</v>
      </c>
      <c r="L583" s="111" t="s">
        <v>496</v>
      </c>
      <c r="M583" s="111" t="s">
        <v>496</v>
      </c>
      <c r="N583" s="111" t="s">
        <v>425</v>
      </c>
      <c r="O583" s="111" t="s">
        <v>427</v>
      </c>
      <c r="P583" s="10" t="s">
        <v>331</v>
      </c>
      <c r="Q583" s="10" t="s">
        <v>331</v>
      </c>
      <c r="R583" s="10" t="s">
        <v>11</v>
      </c>
      <c r="S583" s="10" t="s">
        <v>331</v>
      </c>
      <c r="T583" s="36"/>
      <c r="U583" s="8" t="s">
        <v>2059</v>
      </c>
    </row>
    <row r="584" spans="1:26" ht="100.5" thickBot="1" x14ac:dyDescent="0.3">
      <c r="A584" s="263"/>
      <c r="B584" s="12" t="s">
        <v>165</v>
      </c>
      <c r="C584" s="194" t="s">
        <v>331</v>
      </c>
      <c r="D584" s="9" t="s">
        <v>930</v>
      </c>
      <c r="E584" s="10" t="s">
        <v>311</v>
      </c>
      <c r="F584" s="10" t="s">
        <v>735</v>
      </c>
      <c r="G584" s="10" t="s">
        <v>378</v>
      </c>
      <c r="H584" s="10" t="s">
        <v>331</v>
      </c>
      <c r="I584" s="10" t="s">
        <v>331</v>
      </c>
      <c r="J584" s="111" t="s">
        <v>931</v>
      </c>
      <c r="K584" s="111" t="s">
        <v>932</v>
      </c>
      <c r="L584" s="111" t="s">
        <v>496</v>
      </c>
      <c r="M584" s="111" t="s">
        <v>496</v>
      </c>
      <c r="N584" s="56" t="s">
        <v>932</v>
      </c>
      <c r="O584" s="111"/>
      <c r="P584" s="10"/>
      <c r="Q584" s="10"/>
      <c r="R584" s="10"/>
      <c r="S584" s="10"/>
      <c r="T584" s="36"/>
      <c r="U584" s="8" t="s">
        <v>2059</v>
      </c>
    </row>
    <row r="585" spans="1:26" s="61" customFormat="1" ht="38.25" customHeight="1" thickBot="1" x14ac:dyDescent="0.3">
      <c r="A585" s="263"/>
      <c r="B585" s="12" t="s">
        <v>166</v>
      </c>
      <c r="C585" s="189" t="s">
        <v>523</v>
      </c>
      <c r="D585" s="56" t="s">
        <v>1451</v>
      </c>
      <c r="E585" s="10" t="s">
        <v>752</v>
      </c>
      <c r="F585" s="10" t="s">
        <v>735</v>
      </c>
      <c r="G585" s="10" t="s">
        <v>1452</v>
      </c>
      <c r="H585" s="10" t="s">
        <v>11</v>
      </c>
      <c r="I585" s="111" t="s">
        <v>11</v>
      </c>
      <c r="J585" s="111" t="s">
        <v>1936</v>
      </c>
      <c r="K585" s="10" t="s">
        <v>1439</v>
      </c>
      <c r="L585" s="111" t="s">
        <v>496</v>
      </c>
      <c r="M585" s="111" t="s">
        <v>496</v>
      </c>
      <c r="N585" s="35" t="s">
        <v>1439</v>
      </c>
      <c r="O585" s="139" t="s">
        <v>1453</v>
      </c>
      <c r="P585" s="35"/>
      <c r="Q585" s="35"/>
      <c r="R585" s="10" t="s">
        <v>11</v>
      </c>
      <c r="S585" s="35"/>
      <c r="T585" s="53"/>
      <c r="U585" s="8" t="s">
        <v>2059</v>
      </c>
      <c r="V585" s="55"/>
      <c r="W585" s="55"/>
      <c r="X585" s="55"/>
      <c r="Y585" s="55"/>
      <c r="Z585" s="55"/>
    </row>
    <row r="586" spans="1:26" ht="63.2" customHeight="1" x14ac:dyDescent="0.25">
      <c r="A586" s="263"/>
      <c r="B586" s="252" t="s">
        <v>167</v>
      </c>
      <c r="C586" s="194" t="s">
        <v>398</v>
      </c>
      <c r="D586" s="9" t="s">
        <v>1114</v>
      </c>
      <c r="E586" s="10" t="s">
        <v>311</v>
      </c>
      <c r="F586" s="10" t="s">
        <v>312</v>
      </c>
      <c r="G586" s="10" t="s">
        <v>315</v>
      </c>
      <c r="H586" s="10" t="s">
        <v>11</v>
      </c>
      <c r="I586" s="10" t="s">
        <v>331</v>
      </c>
      <c r="J586" s="111" t="str">
        <f>PROPER("OFICINA PUBLICACIONES")</f>
        <v>Oficina Publicaciones</v>
      </c>
      <c r="K586" s="111" t="str">
        <f>PROPER("OFICINA PUBLICACIONES")</f>
        <v>Oficina Publicaciones</v>
      </c>
      <c r="L586" s="111" t="s">
        <v>496</v>
      </c>
      <c r="M586" s="111" t="s">
        <v>496</v>
      </c>
      <c r="N586" s="111" t="str">
        <f>PROPER("OFICINA PUBLICACIONES")</f>
        <v>Oficina Publicaciones</v>
      </c>
      <c r="O586" s="10" t="s">
        <v>331</v>
      </c>
      <c r="P586" s="10" t="s">
        <v>331</v>
      </c>
      <c r="Q586" s="10" t="s">
        <v>331</v>
      </c>
      <c r="R586" s="10" t="s">
        <v>11</v>
      </c>
      <c r="S586" s="10" t="s">
        <v>331</v>
      </c>
      <c r="T586" s="36"/>
      <c r="U586" s="8" t="s">
        <v>2059</v>
      </c>
    </row>
    <row r="587" spans="1:26" ht="52.5" customHeight="1" thickBot="1" x14ac:dyDescent="0.3">
      <c r="A587" s="263"/>
      <c r="B587" s="254"/>
      <c r="C587" s="194" t="s">
        <v>379</v>
      </c>
      <c r="D587" s="9" t="s">
        <v>1115</v>
      </c>
      <c r="E587" s="10" t="s">
        <v>311</v>
      </c>
      <c r="F587" s="10" t="s">
        <v>735</v>
      </c>
      <c r="G587" s="10" t="s">
        <v>1116</v>
      </c>
      <c r="H587" s="10" t="s">
        <v>11</v>
      </c>
      <c r="I587" s="10" t="s">
        <v>331</v>
      </c>
      <c r="J587" s="111" t="str">
        <f>PROPER("OFICINA PUBLICACIONES")</f>
        <v>Oficina Publicaciones</v>
      </c>
      <c r="K587" s="111" t="str">
        <f>PROPER("OFICINA PUBLICACIONES")</f>
        <v>Oficina Publicaciones</v>
      </c>
      <c r="L587" s="111" t="s">
        <v>496</v>
      </c>
      <c r="M587" s="111" t="s">
        <v>496</v>
      </c>
      <c r="N587" s="111" t="str">
        <f>PROPER("OFICINA PUBLICACIONES")</f>
        <v>Oficina Publicaciones</v>
      </c>
      <c r="O587" s="10" t="s">
        <v>331</v>
      </c>
      <c r="P587" s="10" t="s">
        <v>331</v>
      </c>
      <c r="Q587" s="10" t="s">
        <v>331</v>
      </c>
      <c r="R587" s="10" t="s">
        <v>11</v>
      </c>
      <c r="S587" s="10" t="s">
        <v>331</v>
      </c>
      <c r="T587" s="36"/>
      <c r="U587" s="8" t="s">
        <v>2059</v>
      </c>
    </row>
    <row r="588" spans="1:26" ht="28.5" x14ac:dyDescent="0.25">
      <c r="A588" s="263"/>
      <c r="B588" s="252" t="s">
        <v>168</v>
      </c>
      <c r="C588" s="194" t="s">
        <v>788</v>
      </c>
      <c r="D588" s="9" t="s">
        <v>789</v>
      </c>
      <c r="E588" s="10" t="s">
        <v>311</v>
      </c>
      <c r="F588" s="10" t="s">
        <v>735</v>
      </c>
      <c r="G588" s="10" t="s">
        <v>736</v>
      </c>
      <c r="H588" s="10" t="s">
        <v>11</v>
      </c>
      <c r="I588" s="10" t="s">
        <v>11</v>
      </c>
      <c r="J588" s="111" t="s">
        <v>663</v>
      </c>
      <c r="K588" s="111" t="s">
        <v>663</v>
      </c>
      <c r="L588" s="10" t="s">
        <v>677</v>
      </c>
      <c r="M588" s="10" t="s">
        <v>677</v>
      </c>
      <c r="N588" s="111" t="s">
        <v>663</v>
      </c>
      <c r="O588" s="111" t="s">
        <v>790</v>
      </c>
      <c r="P588" s="10" t="s">
        <v>331</v>
      </c>
      <c r="Q588" s="10" t="s">
        <v>611</v>
      </c>
      <c r="R588" s="10" t="s">
        <v>11</v>
      </c>
      <c r="S588" s="10" t="s">
        <v>611</v>
      </c>
      <c r="T588" s="36"/>
      <c r="U588" s="8" t="s">
        <v>2059</v>
      </c>
    </row>
    <row r="589" spans="1:26" ht="41.25" customHeight="1" thickBot="1" x14ac:dyDescent="0.3">
      <c r="A589" s="263"/>
      <c r="B589" s="254"/>
      <c r="C589" s="194" t="s">
        <v>1461</v>
      </c>
      <c r="D589" s="9" t="s">
        <v>1586</v>
      </c>
      <c r="E589" s="10" t="s">
        <v>311</v>
      </c>
      <c r="F589" s="108" t="s">
        <v>552</v>
      </c>
      <c r="G589" s="10" t="s">
        <v>356</v>
      </c>
      <c r="H589" s="10" t="s">
        <v>316</v>
      </c>
      <c r="I589" s="10" t="s">
        <v>316</v>
      </c>
      <c r="J589" s="111" t="s">
        <v>663</v>
      </c>
      <c r="K589" s="111" t="s">
        <v>663</v>
      </c>
      <c r="L589" s="10" t="s">
        <v>677</v>
      </c>
      <c r="M589" s="10" t="s">
        <v>677</v>
      </c>
      <c r="N589" s="111" t="s">
        <v>663</v>
      </c>
      <c r="O589" s="111" t="s">
        <v>1598</v>
      </c>
      <c r="P589" s="10" t="s">
        <v>331</v>
      </c>
      <c r="Q589" s="10" t="s">
        <v>611</v>
      </c>
      <c r="R589" s="10" t="s">
        <v>11</v>
      </c>
      <c r="S589" s="10" t="s">
        <v>611</v>
      </c>
      <c r="T589" s="36"/>
      <c r="U589" s="8" t="s">
        <v>2059</v>
      </c>
    </row>
    <row r="590" spans="1:26" ht="36" customHeight="1" x14ac:dyDescent="0.25">
      <c r="A590" s="263"/>
      <c r="B590" s="252" t="s">
        <v>169</v>
      </c>
      <c r="C590" s="194" t="s">
        <v>398</v>
      </c>
      <c r="D590" s="141" t="s">
        <v>1292</v>
      </c>
      <c r="E590" s="10" t="s">
        <v>311</v>
      </c>
      <c r="F590" s="10" t="s">
        <v>312</v>
      </c>
      <c r="G590" s="10" t="s">
        <v>315</v>
      </c>
      <c r="H590" s="10" t="s">
        <v>11</v>
      </c>
      <c r="I590" s="10" t="s">
        <v>331</v>
      </c>
      <c r="J590" s="111" t="s">
        <v>663</v>
      </c>
      <c r="K590" s="111" t="s">
        <v>663</v>
      </c>
      <c r="L590" s="111" t="s">
        <v>496</v>
      </c>
      <c r="M590" s="10" t="s">
        <v>331</v>
      </c>
      <c r="N590" s="111" t="s">
        <v>663</v>
      </c>
      <c r="O590" s="10" t="s">
        <v>331</v>
      </c>
      <c r="P590" s="10" t="s">
        <v>331</v>
      </c>
      <c r="Q590" s="10" t="s">
        <v>331</v>
      </c>
      <c r="R590" s="10" t="s">
        <v>11</v>
      </c>
      <c r="S590" s="10" t="s">
        <v>331</v>
      </c>
      <c r="T590" s="36"/>
      <c r="U590" s="8" t="s">
        <v>2059</v>
      </c>
    </row>
    <row r="591" spans="1:26" ht="29.25" thickBot="1" x14ac:dyDescent="0.3">
      <c r="A591" s="263"/>
      <c r="B591" s="254"/>
      <c r="C591" s="194" t="s">
        <v>575</v>
      </c>
      <c r="D591" s="9" t="s">
        <v>1293</v>
      </c>
      <c r="E591" s="10" t="s">
        <v>311</v>
      </c>
      <c r="F591" s="10" t="s">
        <v>312</v>
      </c>
      <c r="G591" s="10" t="s">
        <v>315</v>
      </c>
      <c r="H591" s="10" t="s">
        <v>11</v>
      </c>
      <c r="I591" s="10" t="s">
        <v>331</v>
      </c>
      <c r="J591" s="111" t="s">
        <v>663</v>
      </c>
      <c r="K591" s="111" t="s">
        <v>663</v>
      </c>
      <c r="L591" s="111" t="s">
        <v>496</v>
      </c>
      <c r="M591" s="10" t="s">
        <v>331</v>
      </c>
      <c r="N591" s="111" t="s">
        <v>663</v>
      </c>
      <c r="O591" s="111" t="s">
        <v>1294</v>
      </c>
      <c r="P591" s="10" t="s">
        <v>331</v>
      </c>
      <c r="Q591" s="10" t="s">
        <v>331</v>
      </c>
      <c r="R591" s="10" t="s">
        <v>11</v>
      </c>
      <c r="S591" s="10" t="s">
        <v>331</v>
      </c>
      <c r="T591" s="36"/>
      <c r="U591" s="8" t="s">
        <v>2058</v>
      </c>
    </row>
    <row r="592" spans="1:26" ht="57" x14ac:dyDescent="0.25">
      <c r="A592" s="263"/>
      <c r="B592" s="252" t="s">
        <v>170</v>
      </c>
      <c r="C592" s="194" t="s">
        <v>398</v>
      </c>
      <c r="D592" s="9" t="s">
        <v>1517</v>
      </c>
      <c r="E592" s="10" t="s">
        <v>311</v>
      </c>
      <c r="F592" s="10" t="s">
        <v>735</v>
      </c>
      <c r="G592" s="111" t="s">
        <v>1680</v>
      </c>
      <c r="H592" s="10" t="s">
        <v>316</v>
      </c>
      <c r="I592" s="10" t="s">
        <v>331</v>
      </c>
      <c r="J592" s="10" t="s">
        <v>1506</v>
      </c>
      <c r="K592" s="10" t="s">
        <v>1506</v>
      </c>
      <c r="L592" s="111" t="s">
        <v>496</v>
      </c>
      <c r="M592" s="10" t="s">
        <v>331</v>
      </c>
      <c r="N592" s="10" t="s">
        <v>1506</v>
      </c>
      <c r="O592" s="111" t="s">
        <v>1950</v>
      </c>
      <c r="P592" s="10" t="s">
        <v>331</v>
      </c>
      <c r="Q592" s="10" t="s">
        <v>11</v>
      </c>
      <c r="R592" s="10" t="s">
        <v>11</v>
      </c>
      <c r="S592" s="10" t="s">
        <v>331</v>
      </c>
      <c r="T592" s="36"/>
      <c r="U592" s="8" t="s">
        <v>2059</v>
      </c>
    </row>
    <row r="593" spans="1:21" ht="56.25" customHeight="1" thickBot="1" x14ac:dyDescent="0.3">
      <c r="A593" s="263"/>
      <c r="B593" s="254"/>
      <c r="C593" s="194" t="s">
        <v>575</v>
      </c>
      <c r="D593" s="9" t="s">
        <v>1518</v>
      </c>
      <c r="E593" s="10" t="s">
        <v>311</v>
      </c>
      <c r="F593" s="10" t="s">
        <v>735</v>
      </c>
      <c r="G593" s="111" t="s">
        <v>1680</v>
      </c>
      <c r="H593" s="10" t="s">
        <v>316</v>
      </c>
      <c r="I593" s="10" t="s">
        <v>331</v>
      </c>
      <c r="J593" s="10" t="s">
        <v>1506</v>
      </c>
      <c r="K593" s="10" t="s">
        <v>1506</v>
      </c>
      <c r="L593" s="111" t="s">
        <v>496</v>
      </c>
      <c r="M593" s="10" t="s">
        <v>331</v>
      </c>
      <c r="N593" s="10" t="s">
        <v>1506</v>
      </c>
      <c r="O593" s="111" t="s">
        <v>1951</v>
      </c>
      <c r="P593" s="10" t="s">
        <v>331</v>
      </c>
      <c r="Q593" s="10" t="s">
        <v>11</v>
      </c>
      <c r="R593" s="10" t="s">
        <v>11</v>
      </c>
      <c r="S593" s="10" t="s">
        <v>331</v>
      </c>
      <c r="T593" s="36"/>
      <c r="U593" s="8" t="s">
        <v>2059</v>
      </c>
    </row>
    <row r="594" spans="1:21" ht="92.25" customHeight="1" thickBot="1" x14ac:dyDescent="0.3">
      <c r="A594" s="263"/>
      <c r="B594" s="11" t="s">
        <v>171</v>
      </c>
      <c r="C594" s="194" t="s">
        <v>611</v>
      </c>
      <c r="D594" s="9" t="s">
        <v>671</v>
      </c>
      <c r="E594" s="10" t="s">
        <v>311</v>
      </c>
      <c r="F594" s="108" t="s">
        <v>552</v>
      </c>
      <c r="G594" s="10" t="s">
        <v>356</v>
      </c>
      <c r="H594" s="10" t="s">
        <v>316</v>
      </c>
      <c r="I594" s="10" t="s">
        <v>611</v>
      </c>
      <c r="J594" s="111" t="s">
        <v>663</v>
      </c>
      <c r="K594" s="111" t="s">
        <v>663</v>
      </c>
      <c r="L594" s="10" t="s">
        <v>677</v>
      </c>
      <c r="M594" s="10" t="s">
        <v>677</v>
      </c>
      <c r="N594" s="111" t="s">
        <v>663</v>
      </c>
      <c r="O594" s="10" t="s">
        <v>331</v>
      </c>
      <c r="P594" s="10"/>
      <c r="Q594" s="10" t="s">
        <v>611</v>
      </c>
      <c r="R594" s="10" t="s">
        <v>611</v>
      </c>
      <c r="S594" s="10" t="s">
        <v>611</v>
      </c>
      <c r="T594" s="36"/>
      <c r="U594" s="8" t="s">
        <v>2059</v>
      </c>
    </row>
    <row r="595" spans="1:21" ht="92.25" customHeight="1" x14ac:dyDescent="0.25">
      <c r="A595" s="263"/>
      <c r="B595" s="252" t="s">
        <v>172</v>
      </c>
      <c r="C595" s="194" t="s">
        <v>398</v>
      </c>
      <c r="D595" s="106" t="s">
        <v>1571</v>
      </c>
      <c r="E595" s="10" t="s">
        <v>311</v>
      </c>
      <c r="F595" s="10" t="s">
        <v>312</v>
      </c>
      <c r="G595" s="10" t="s">
        <v>327</v>
      </c>
      <c r="H595" s="10" t="s">
        <v>11</v>
      </c>
      <c r="I595" s="10" t="s">
        <v>331</v>
      </c>
      <c r="J595" s="111" t="s">
        <v>1506</v>
      </c>
      <c r="K595" s="111" t="s">
        <v>1506</v>
      </c>
      <c r="L595" s="111" t="s">
        <v>496</v>
      </c>
      <c r="M595" s="111" t="s">
        <v>496</v>
      </c>
      <c r="N595" s="111" t="s">
        <v>1506</v>
      </c>
      <c r="O595" s="111" t="s">
        <v>1573</v>
      </c>
      <c r="P595" s="10" t="s">
        <v>331</v>
      </c>
      <c r="Q595" s="10" t="s">
        <v>331</v>
      </c>
      <c r="R595" s="10" t="s">
        <v>11</v>
      </c>
      <c r="S595" s="10" t="s">
        <v>331</v>
      </c>
      <c r="T595" s="36"/>
      <c r="U595" s="8" t="s">
        <v>2058</v>
      </c>
    </row>
    <row r="596" spans="1:21" ht="35.25" customHeight="1" thickBot="1" x14ac:dyDescent="0.3">
      <c r="A596" s="263"/>
      <c r="B596" s="254"/>
      <c r="C596" s="194" t="s">
        <v>575</v>
      </c>
      <c r="D596" s="9" t="s">
        <v>1572</v>
      </c>
      <c r="E596" s="10" t="s">
        <v>311</v>
      </c>
      <c r="F596" s="10" t="s">
        <v>312</v>
      </c>
      <c r="G596" s="10" t="s">
        <v>327</v>
      </c>
      <c r="H596" s="10" t="s">
        <v>11</v>
      </c>
      <c r="I596" s="10" t="s">
        <v>331</v>
      </c>
      <c r="J596" s="111" t="s">
        <v>1506</v>
      </c>
      <c r="K596" s="111" t="s">
        <v>1506</v>
      </c>
      <c r="L596" s="111" t="s">
        <v>496</v>
      </c>
      <c r="M596" s="111" t="s">
        <v>496</v>
      </c>
      <c r="N596" s="111" t="s">
        <v>1506</v>
      </c>
      <c r="O596" s="111" t="s">
        <v>1573</v>
      </c>
      <c r="P596" s="10" t="s">
        <v>331</v>
      </c>
      <c r="Q596" s="10" t="s">
        <v>331</v>
      </c>
      <c r="R596" s="10" t="s">
        <v>11</v>
      </c>
      <c r="S596" s="10" t="s">
        <v>331</v>
      </c>
      <c r="T596" s="36"/>
      <c r="U596" s="8" t="s">
        <v>2059</v>
      </c>
    </row>
    <row r="597" spans="1:21" ht="57.75" thickBot="1" x14ac:dyDescent="0.3">
      <c r="A597" s="263"/>
      <c r="B597" s="12" t="s">
        <v>173</v>
      </c>
      <c r="C597" s="191" t="s">
        <v>331</v>
      </c>
      <c r="D597" s="9" t="s">
        <v>1017</v>
      </c>
      <c r="E597" s="10" t="s">
        <v>311</v>
      </c>
      <c r="F597" s="111" t="s">
        <v>735</v>
      </c>
      <c r="G597" s="10" t="s">
        <v>1018</v>
      </c>
      <c r="H597" s="10" t="s">
        <v>11</v>
      </c>
      <c r="I597" s="10" t="s">
        <v>331</v>
      </c>
      <c r="J597" s="111" t="s">
        <v>934</v>
      </c>
      <c r="K597" s="111" t="s">
        <v>1019</v>
      </c>
      <c r="L597" s="111" t="s">
        <v>496</v>
      </c>
      <c r="M597" s="111" t="s">
        <v>496</v>
      </c>
      <c r="N597" s="111" t="s">
        <v>1019</v>
      </c>
      <c r="O597" s="25"/>
      <c r="P597" s="10" t="s">
        <v>331</v>
      </c>
      <c r="Q597" s="10" t="s">
        <v>331</v>
      </c>
      <c r="R597" s="10" t="s">
        <v>331</v>
      </c>
      <c r="S597" s="10" t="s">
        <v>331</v>
      </c>
      <c r="T597" s="36"/>
      <c r="U597" s="8" t="s">
        <v>2059</v>
      </c>
    </row>
    <row r="598" spans="1:21" ht="57.75" thickBot="1" x14ac:dyDescent="0.3">
      <c r="A598" s="263"/>
      <c r="B598" s="11" t="s">
        <v>340</v>
      </c>
      <c r="C598" s="191" t="s">
        <v>331</v>
      </c>
      <c r="D598" s="9" t="s">
        <v>341</v>
      </c>
      <c r="E598" s="10" t="s">
        <v>311</v>
      </c>
      <c r="F598" s="108" t="s">
        <v>552</v>
      </c>
      <c r="G598" s="10" t="s">
        <v>327</v>
      </c>
      <c r="H598" s="10" t="s">
        <v>11</v>
      </c>
      <c r="I598" s="10" t="s">
        <v>11</v>
      </c>
      <c r="J598" s="111" t="s">
        <v>333</v>
      </c>
      <c r="K598" s="111" t="s">
        <v>342</v>
      </c>
      <c r="L598" s="10" t="s">
        <v>343</v>
      </c>
      <c r="M598" s="35" t="s">
        <v>335</v>
      </c>
      <c r="N598" s="111" t="s">
        <v>342</v>
      </c>
      <c r="O598" s="111" t="s">
        <v>344</v>
      </c>
      <c r="P598" s="10" t="s">
        <v>331</v>
      </c>
      <c r="Q598" s="10" t="s">
        <v>331</v>
      </c>
      <c r="R598" s="10" t="s">
        <v>331</v>
      </c>
      <c r="S598" s="10" t="s">
        <v>331</v>
      </c>
      <c r="T598" s="57"/>
      <c r="U598" s="8" t="s">
        <v>2059</v>
      </c>
    </row>
    <row r="599" spans="1:21" ht="59.45" customHeight="1" x14ac:dyDescent="0.25">
      <c r="A599" s="263"/>
      <c r="B599" s="252" t="s">
        <v>174</v>
      </c>
      <c r="C599" s="142" t="s">
        <v>398</v>
      </c>
      <c r="D599" s="9" t="s">
        <v>1124</v>
      </c>
      <c r="E599" s="10" t="s">
        <v>311</v>
      </c>
      <c r="F599" s="10" t="s">
        <v>312</v>
      </c>
      <c r="G599" s="10" t="s">
        <v>315</v>
      </c>
      <c r="H599" s="10" t="s">
        <v>11</v>
      </c>
      <c r="I599" s="10" t="s">
        <v>331</v>
      </c>
      <c r="J599" s="111" t="str">
        <f>PROPER("CENTRO DE INVESTIGACIONES BIOMEDICAS")</f>
        <v>Centro De Investigaciones Biomedicas</v>
      </c>
      <c r="K599" s="111" t="str">
        <f>PROPER("CENTRO DE INVESTIGACIONES BIOMEDICAS")</f>
        <v>Centro De Investigaciones Biomedicas</v>
      </c>
      <c r="L599" s="10" t="s">
        <v>372</v>
      </c>
      <c r="M599" s="10" t="s">
        <v>331</v>
      </c>
      <c r="N599" s="111" t="str">
        <f>PROPER("CENTRO DE INVESTIGACIONES BIOMEDICAS")</f>
        <v>Centro De Investigaciones Biomedicas</v>
      </c>
      <c r="O599" s="10" t="s">
        <v>331</v>
      </c>
      <c r="P599" s="10" t="s">
        <v>331</v>
      </c>
      <c r="Q599" s="10" t="s">
        <v>11</v>
      </c>
      <c r="R599" s="10" t="s">
        <v>11</v>
      </c>
      <c r="S599" s="10" t="s">
        <v>331</v>
      </c>
      <c r="T599" s="57"/>
      <c r="U599" s="8" t="s">
        <v>2059</v>
      </c>
    </row>
    <row r="600" spans="1:21" ht="42" customHeight="1" thickBot="1" x14ac:dyDescent="0.3">
      <c r="A600" s="263"/>
      <c r="B600" s="254"/>
      <c r="C600" s="142" t="s">
        <v>575</v>
      </c>
      <c r="D600" s="9" t="s">
        <v>1125</v>
      </c>
      <c r="E600" s="10" t="s">
        <v>311</v>
      </c>
      <c r="F600" s="10" t="s">
        <v>735</v>
      </c>
      <c r="G600" s="10" t="s">
        <v>1126</v>
      </c>
      <c r="H600" s="10" t="s">
        <v>11</v>
      </c>
      <c r="I600" s="10" t="s">
        <v>331</v>
      </c>
      <c r="J600" s="111" t="str">
        <f>PROPER("CENTRO DE INVESTIGACIONES BIOMEDICAS")</f>
        <v>Centro De Investigaciones Biomedicas</v>
      </c>
      <c r="K600" s="111" t="str">
        <f>PROPER("CENTRO DE INVESTIGACIONES BIOMEDICAS")</f>
        <v>Centro De Investigaciones Biomedicas</v>
      </c>
      <c r="L600" s="10" t="s">
        <v>372</v>
      </c>
      <c r="M600" s="10" t="s">
        <v>331</v>
      </c>
      <c r="N600" s="111" t="str">
        <f>PROPER("CENTRO DE INVESTIGACIONES BIOMEDICAS")</f>
        <v>Centro De Investigaciones Biomedicas</v>
      </c>
      <c r="O600" s="10" t="s">
        <v>331</v>
      </c>
      <c r="P600" s="10" t="s">
        <v>331</v>
      </c>
      <c r="Q600" s="10" t="s">
        <v>11</v>
      </c>
      <c r="R600" s="10" t="s">
        <v>11</v>
      </c>
      <c r="S600" s="10" t="s">
        <v>331</v>
      </c>
      <c r="T600" s="36"/>
      <c r="U600" s="8" t="s">
        <v>2059</v>
      </c>
    </row>
    <row r="601" spans="1:21" ht="43.5" thickBot="1" x14ac:dyDescent="0.3">
      <c r="A601" s="263"/>
      <c r="B601" s="12" t="s">
        <v>175</v>
      </c>
      <c r="C601" s="194" t="s">
        <v>611</v>
      </c>
      <c r="D601" s="9" t="s">
        <v>1286</v>
      </c>
      <c r="E601" s="10" t="s">
        <v>311</v>
      </c>
      <c r="F601" s="108" t="s">
        <v>552</v>
      </c>
      <c r="G601" s="10" t="s">
        <v>356</v>
      </c>
      <c r="H601" s="10" t="s">
        <v>11</v>
      </c>
      <c r="I601" s="10" t="s">
        <v>11</v>
      </c>
      <c r="J601" s="111" t="s">
        <v>663</v>
      </c>
      <c r="K601" s="111" t="s">
        <v>663</v>
      </c>
      <c r="L601" s="10" t="s">
        <v>343</v>
      </c>
      <c r="M601" s="10" t="s">
        <v>331</v>
      </c>
      <c r="N601" s="111" t="s">
        <v>663</v>
      </c>
      <c r="O601" s="111" t="s">
        <v>1291</v>
      </c>
      <c r="P601" s="10" t="s">
        <v>331</v>
      </c>
      <c r="Q601" s="10" t="s">
        <v>331</v>
      </c>
      <c r="R601" s="10" t="s">
        <v>316</v>
      </c>
      <c r="S601" s="10" t="s">
        <v>331</v>
      </c>
      <c r="T601" s="36"/>
      <c r="U601" s="8" t="s">
        <v>2059</v>
      </c>
    </row>
    <row r="602" spans="1:21" ht="131.25" customHeight="1" thickBot="1" x14ac:dyDescent="0.3">
      <c r="A602" s="263"/>
      <c r="B602" s="12" t="s">
        <v>176</v>
      </c>
      <c r="C602" s="194" t="s">
        <v>611</v>
      </c>
      <c r="D602" s="9" t="s">
        <v>1322</v>
      </c>
      <c r="E602" s="10" t="s">
        <v>311</v>
      </c>
      <c r="F602" s="108" t="s">
        <v>552</v>
      </c>
      <c r="G602" s="10" t="s">
        <v>356</v>
      </c>
      <c r="H602" s="10" t="s">
        <v>11</v>
      </c>
      <c r="I602" s="10" t="s">
        <v>11</v>
      </c>
      <c r="J602" s="111" t="s">
        <v>1323</v>
      </c>
      <c r="K602" s="111" t="s">
        <v>663</v>
      </c>
      <c r="L602" s="10" t="s">
        <v>343</v>
      </c>
      <c r="M602" s="35" t="s">
        <v>331</v>
      </c>
      <c r="N602" s="111" t="s">
        <v>663</v>
      </c>
      <c r="O602" s="111" t="str">
        <f>PROPER("REGIMEN DE CONTABILIDAD PUBLICA")</f>
        <v>Regimen De Contabilidad Publica</v>
      </c>
      <c r="P602" s="10" t="s">
        <v>331</v>
      </c>
      <c r="Q602" s="10" t="s">
        <v>331</v>
      </c>
      <c r="R602" s="10" t="s">
        <v>11</v>
      </c>
      <c r="S602" s="10" t="s">
        <v>331</v>
      </c>
      <c r="T602" s="36"/>
      <c r="U602" s="8" t="s">
        <v>2059</v>
      </c>
    </row>
    <row r="603" spans="1:21" ht="32.25" customHeight="1" thickBot="1" x14ac:dyDescent="0.3">
      <c r="A603" s="263"/>
      <c r="B603" s="12" t="s">
        <v>177</v>
      </c>
      <c r="C603" s="194" t="s">
        <v>611</v>
      </c>
      <c r="D603" s="9" t="s">
        <v>1282</v>
      </c>
      <c r="E603" s="10" t="s">
        <v>311</v>
      </c>
      <c r="F603" s="10" t="s">
        <v>735</v>
      </c>
      <c r="G603" s="10" t="s">
        <v>1116</v>
      </c>
      <c r="H603" s="10" t="s">
        <v>11</v>
      </c>
      <c r="I603" s="10" t="s">
        <v>331</v>
      </c>
      <c r="J603" s="111" t="s">
        <v>663</v>
      </c>
      <c r="K603" s="111" t="s">
        <v>663</v>
      </c>
      <c r="L603" s="10" t="s">
        <v>330</v>
      </c>
      <c r="M603" s="10" t="s">
        <v>331</v>
      </c>
      <c r="N603" s="111" t="s">
        <v>663</v>
      </c>
      <c r="O603" s="111" t="str">
        <f>PROPER("ACUERDO DE CONSEJO SUPERIOR 002 DEL 19 DE ABRIL DE 2013")</f>
        <v>Acuerdo De Consejo Superior 002 Del 19 De Abril De 2013</v>
      </c>
      <c r="P603" s="10" t="s">
        <v>331</v>
      </c>
      <c r="Q603" s="10" t="s">
        <v>331</v>
      </c>
      <c r="R603" s="10" t="s">
        <v>11</v>
      </c>
      <c r="S603" s="10" t="s">
        <v>331</v>
      </c>
      <c r="T603" s="36"/>
      <c r="U603" s="8" t="s">
        <v>2059</v>
      </c>
    </row>
    <row r="604" spans="1:21" ht="29.25" customHeight="1" thickBot="1" x14ac:dyDescent="0.3">
      <c r="A604" s="263"/>
      <c r="B604" s="12" t="s">
        <v>178</v>
      </c>
      <c r="C604" s="194" t="s">
        <v>611</v>
      </c>
      <c r="D604" s="9" t="s">
        <v>791</v>
      </c>
      <c r="E604" s="10" t="s">
        <v>311</v>
      </c>
      <c r="F604" s="108" t="s">
        <v>552</v>
      </c>
      <c r="G604" s="10" t="s">
        <v>332</v>
      </c>
      <c r="H604" s="10" t="s">
        <v>11</v>
      </c>
      <c r="I604" s="10" t="s">
        <v>611</v>
      </c>
      <c r="J604" s="111" t="s">
        <v>663</v>
      </c>
      <c r="K604" s="111" t="s">
        <v>663</v>
      </c>
      <c r="L604" s="10" t="s">
        <v>343</v>
      </c>
      <c r="M604" s="10" t="s">
        <v>1879</v>
      </c>
      <c r="N604" s="111" t="s">
        <v>663</v>
      </c>
      <c r="O604" s="111" t="s">
        <v>792</v>
      </c>
      <c r="P604" s="10"/>
      <c r="Q604" s="10" t="s">
        <v>611</v>
      </c>
      <c r="R604" s="10" t="s">
        <v>611</v>
      </c>
      <c r="S604" s="10" t="s">
        <v>611</v>
      </c>
      <c r="T604" s="36"/>
      <c r="U604" s="8" t="s">
        <v>2059</v>
      </c>
    </row>
    <row r="605" spans="1:21" ht="57.75" customHeight="1" thickBot="1" x14ac:dyDescent="0.3">
      <c r="A605" s="263"/>
      <c r="B605" s="12" t="s">
        <v>179</v>
      </c>
      <c r="C605" s="194" t="s">
        <v>331</v>
      </c>
      <c r="D605" s="9" t="s">
        <v>1128</v>
      </c>
      <c r="E605" s="10" t="s">
        <v>311</v>
      </c>
      <c r="F605" s="10" t="s">
        <v>735</v>
      </c>
      <c r="G605" s="10" t="s">
        <v>1127</v>
      </c>
      <c r="H605" s="10" t="s">
        <v>11</v>
      </c>
      <c r="I605" s="10" t="s">
        <v>331</v>
      </c>
      <c r="J605" s="111" t="str">
        <f>PROPER("CENTRO DE INVESTIGACIONES BIOMEDICAS")</f>
        <v>Centro De Investigaciones Biomedicas</v>
      </c>
      <c r="K605" s="111" t="str">
        <f>PROPER("CENTRO DE INVESTIGACIONES BIOMEDICAS")</f>
        <v>Centro De Investigaciones Biomedicas</v>
      </c>
      <c r="L605" s="111" t="s">
        <v>496</v>
      </c>
      <c r="M605" s="111" t="s">
        <v>496</v>
      </c>
      <c r="N605" s="111" t="str">
        <f>PROPER("CENTRO DE INVESTIGACIONES BIOMEDICAS")</f>
        <v>Centro De Investigaciones Biomedicas</v>
      </c>
      <c r="O605" s="111"/>
      <c r="P605" s="10" t="s">
        <v>331</v>
      </c>
      <c r="Q605" s="10" t="s">
        <v>11</v>
      </c>
      <c r="R605" s="10" t="s">
        <v>11</v>
      </c>
      <c r="S605" s="10" t="s">
        <v>331</v>
      </c>
      <c r="T605" s="36"/>
      <c r="U605" s="8" t="s">
        <v>2059</v>
      </c>
    </row>
    <row r="606" spans="1:21" ht="54" customHeight="1" thickBot="1" x14ac:dyDescent="0.3">
      <c r="A606" s="263"/>
      <c r="B606" s="12" t="s">
        <v>180</v>
      </c>
      <c r="C606" s="194" t="s">
        <v>611</v>
      </c>
      <c r="D606" s="9" t="s">
        <v>669</v>
      </c>
      <c r="E606" s="10" t="s">
        <v>311</v>
      </c>
      <c r="F606" s="108" t="s">
        <v>552</v>
      </c>
      <c r="G606" s="10" t="s">
        <v>670</v>
      </c>
      <c r="H606" s="10" t="s">
        <v>316</v>
      </c>
      <c r="I606" s="10" t="s">
        <v>316</v>
      </c>
      <c r="J606" s="111" t="s">
        <v>333</v>
      </c>
      <c r="K606" s="111" t="s">
        <v>663</v>
      </c>
      <c r="L606" s="10" t="s">
        <v>334</v>
      </c>
      <c r="M606" s="111" t="s">
        <v>334</v>
      </c>
      <c r="N606" s="111" t="s">
        <v>663</v>
      </c>
      <c r="O606" s="10" t="s">
        <v>331</v>
      </c>
      <c r="P606" s="10" t="s">
        <v>331</v>
      </c>
      <c r="Q606" s="111" t="s">
        <v>331</v>
      </c>
      <c r="R606" s="111" t="s">
        <v>11</v>
      </c>
      <c r="S606" s="111" t="s">
        <v>611</v>
      </c>
      <c r="T606" s="36"/>
      <c r="U606" s="8" t="s">
        <v>2059</v>
      </c>
    </row>
    <row r="607" spans="1:21" ht="54" customHeight="1" x14ac:dyDescent="0.25">
      <c r="A607" s="263"/>
      <c r="B607" s="283" t="s">
        <v>181</v>
      </c>
      <c r="C607" s="194" t="s">
        <v>398</v>
      </c>
      <c r="D607" s="9" t="s">
        <v>1139</v>
      </c>
      <c r="E607" s="10" t="s">
        <v>311</v>
      </c>
      <c r="F607" s="10" t="s">
        <v>312</v>
      </c>
      <c r="G607" s="10" t="s">
        <v>724</v>
      </c>
      <c r="H607" s="10" t="s">
        <v>11</v>
      </c>
      <c r="I607" s="10" t="s">
        <v>331</v>
      </c>
      <c r="J607" s="35" t="s">
        <v>1026</v>
      </c>
      <c r="K607" s="35" t="s">
        <v>1026</v>
      </c>
      <c r="L607" s="111" t="s">
        <v>496</v>
      </c>
      <c r="M607" s="35" t="s">
        <v>331</v>
      </c>
      <c r="N607" s="35" t="s">
        <v>1026</v>
      </c>
      <c r="O607" s="111" t="s">
        <v>2026</v>
      </c>
      <c r="P607" s="10" t="s">
        <v>331</v>
      </c>
      <c r="Q607" s="111" t="s">
        <v>331</v>
      </c>
      <c r="R607" s="111" t="s">
        <v>11</v>
      </c>
      <c r="S607" s="111" t="s">
        <v>611</v>
      </c>
      <c r="T607" s="36"/>
      <c r="U607" s="8" t="s">
        <v>2058</v>
      </c>
    </row>
    <row r="608" spans="1:21" ht="51" customHeight="1" x14ac:dyDescent="0.25">
      <c r="A608" s="263"/>
      <c r="B608" s="284"/>
      <c r="C608" s="194" t="s">
        <v>575</v>
      </c>
      <c r="D608" s="9" t="s">
        <v>1138</v>
      </c>
      <c r="E608" s="10" t="s">
        <v>311</v>
      </c>
      <c r="F608" s="10" t="s">
        <v>312</v>
      </c>
      <c r="G608" s="10" t="s">
        <v>724</v>
      </c>
      <c r="H608" s="10" t="s">
        <v>11</v>
      </c>
      <c r="I608" s="10" t="s">
        <v>331</v>
      </c>
      <c r="J608" s="35" t="s">
        <v>1026</v>
      </c>
      <c r="K608" s="35" t="s">
        <v>1026</v>
      </c>
      <c r="L608" s="111" t="s">
        <v>496</v>
      </c>
      <c r="M608" s="35" t="s">
        <v>331</v>
      </c>
      <c r="N608" s="35" t="s">
        <v>1026</v>
      </c>
      <c r="O608" s="111" t="s">
        <v>2026</v>
      </c>
      <c r="P608" s="10" t="s">
        <v>331</v>
      </c>
      <c r="Q608" s="111" t="s">
        <v>331</v>
      </c>
      <c r="R608" s="111" t="s">
        <v>11</v>
      </c>
      <c r="S608" s="111" t="s">
        <v>611</v>
      </c>
      <c r="T608" s="36"/>
      <c r="U608" s="8" t="s">
        <v>2059</v>
      </c>
    </row>
    <row r="609" spans="1:21" ht="51" customHeight="1" thickBot="1" x14ac:dyDescent="0.3">
      <c r="A609" s="263"/>
      <c r="B609" s="285"/>
      <c r="C609" s="194" t="s">
        <v>379</v>
      </c>
      <c r="D609" s="9" t="s">
        <v>1324</v>
      </c>
      <c r="E609" s="10" t="s">
        <v>311</v>
      </c>
      <c r="F609" s="108" t="s">
        <v>552</v>
      </c>
      <c r="G609" s="10" t="s">
        <v>762</v>
      </c>
      <c r="H609" s="10" t="s">
        <v>11</v>
      </c>
      <c r="I609" s="10" t="s">
        <v>11</v>
      </c>
      <c r="J609" s="111" t="s">
        <v>663</v>
      </c>
      <c r="K609" s="111" t="s">
        <v>663</v>
      </c>
      <c r="L609" s="10" t="s">
        <v>330</v>
      </c>
      <c r="M609" s="10" t="s">
        <v>331</v>
      </c>
      <c r="N609" s="111" t="s">
        <v>663</v>
      </c>
      <c r="O609" s="111" t="s">
        <v>1325</v>
      </c>
      <c r="P609" s="10" t="s">
        <v>331</v>
      </c>
      <c r="Q609" s="10" t="s">
        <v>331</v>
      </c>
      <c r="R609" s="10" t="s">
        <v>11</v>
      </c>
      <c r="S609" s="10" t="s">
        <v>331</v>
      </c>
      <c r="T609" s="36"/>
      <c r="U609" s="8" t="s">
        <v>2059</v>
      </c>
    </row>
    <row r="610" spans="1:21" ht="86.25" thickBot="1" x14ac:dyDescent="0.3">
      <c r="A610" s="263"/>
      <c r="B610" s="12" t="s">
        <v>182</v>
      </c>
      <c r="C610" s="194" t="s">
        <v>331</v>
      </c>
      <c r="D610" s="9" t="s">
        <v>1327</v>
      </c>
      <c r="E610" s="10" t="s">
        <v>311</v>
      </c>
      <c r="F610" s="10" t="s">
        <v>312</v>
      </c>
      <c r="G610" s="10" t="s">
        <v>724</v>
      </c>
      <c r="H610" s="10" t="s">
        <v>11</v>
      </c>
      <c r="I610" s="10" t="s">
        <v>331</v>
      </c>
      <c r="J610" s="111" t="s">
        <v>663</v>
      </c>
      <c r="K610" s="111" t="s">
        <v>663</v>
      </c>
      <c r="L610" s="10" t="s">
        <v>677</v>
      </c>
      <c r="M610" s="10" t="s">
        <v>331</v>
      </c>
      <c r="N610" s="111" t="s">
        <v>663</v>
      </c>
      <c r="O610" s="111" t="s">
        <v>1326</v>
      </c>
      <c r="P610" s="10" t="s">
        <v>331</v>
      </c>
      <c r="Q610" s="10" t="s">
        <v>331</v>
      </c>
      <c r="R610" s="10" t="s">
        <v>11</v>
      </c>
      <c r="S610" s="10" t="s">
        <v>331</v>
      </c>
      <c r="T610" s="36"/>
      <c r="U610" s="8" t="s">
        <v>2059</v>
      </c>
    </row>
    <row r="611" spans="1:21" ht="57.75" thickBot="1" x14ac:dyDescent="0.3">
      <c r="A611" s="263"/>
      <c r="B611" s="12" t="s">
        <v>183</v>
      </c>
      <c r="C611" s="194" t="s">
        <v>331</v>
      </c>
      <c r="D611" s="9" t="s">
        <v>1328</v>
      </c>
      <c r="E611" s="10" t="s">
        <v>311</v>
      </c>
      <c r="F611" s="10" t="s">
        <v>312</v>
      </c>
      <c r="G611" s="10" t="s">
        <v>724</v>
      </c>
      <c r="H611" s="10" t="s">
        <v>11</v>
      </c>
      <c r="I611" s="10" t="s">
        <v>331</v>
      </c>
      <c r="J611" s="111" t="s">
        <v>663</v>
      </c>
      <c r="K611" s="111" t="s">
        <v>663</v>
      </c>
      <c r="L611" s="10" t="s">
        <v>330</v>
      </c>
      <c r="M611" s="10" t="s">
        <v>331</v>
      </c>
      <c r="N611" s="111" t="s">
        <v>663</v>
      </c>
      <c r="O611" s="111" t="s">
        <v>1329</v>
      </c>
      <c r="P611" s="10" t="s">
        <v>331</v>
      </c>
      <c r="Q611" s="10" t="s">
        <v>331</v>
      </c>
      <c r="R611" s="10" t="s">
        <v>11</v>
      </c>
      <c r="S611" s="10" t="s">
        <v>331</v>
      </c>
      <c r="T611" s="36"/>
      <c r="U611" s="8" t="s">
        <v>2059</v>
      </c>
    </row>
    <row r="612" spans="1:21" ht="179.25" customHeight="1" thickBot="1" x14ac:dyDescent="0.3">
      <c r="A612" s="263"/>
      <c r="B612" s="12" t="s">
        <v>184</v>
      </c>
      <c r="C612" s="143" t="s">
        <v>184</v>
      </c>
      <c r="D612" s="9" t="s">
        <v>1961</v>
      </c>
      <c r="E612" s="10" t="s">
        <v>311</v>
      </c>
      <c r="F612" s="10" t="s">
        <v>735</v>
      </c>
      <c r="G612" s="111" t="s">
        <v>1682</v>
      </c>
      <c r="H612" s="10" t="s">
        <v>11</v>
      </c>
      <c r="I612" s="10" t="s">
        <v>11</v>
      </c>
      <c r="J612" s="111" t="s">
        <v>934</v>
      </c>
      <c r="K612" s="111" t="s">
        <v>349</v>
      </c>
      <c r="L612" s="10" t="s">
        <v>395</v>
      </c>
      <c r="M612" s="10" t="s">
        <v>395</v>
      </c>
      <c r="N612" s="111" t="s">
        <v>1015</v>
      </c>
      <c r="O612" s="111" t="s">
        <v>1016</v>
      </c>
      <c r="P612" s="10" t="s">
        <v>331</v>
      </c>
      <c r="Q612" s="10" t="s">
        <v>331</v>
      </c>
      <c r="R612" s="10" t="s">
        <v>11</v>
      </c>
      <c r="S612" s="10" t="s">
        <v>331</v>
      </c>
      <c r="T612" s="35"/>
      <c r="U612" s="8" t="s">
        <v>2059</v>
      </c>
    </row>
    <row r="613" spans="1:21" ht="71.25" x14ac:dyDescent="0.25">
      <c r="A613" s="263"/>
      <c r="B613" s="252" t="s">
        <v>185</v>
      </c>
      <c r="C613" s="194" t="s">
        <v>823</v>
      </c>
      <c r="D613" s="9" t="s">
        <v>829</v>
      </c>
      <c r="E613" s="10" t="s">
        <v>311</v>
      </c>
      <c r="F613" s="10" t="s">
        <v>312</v>
      </c>
      <c r="G613" s="10" t="s">
        <v>315</v>
      </c>
      <c r="H613" s="10" t="s">
        <v>316</v>
      </c>
      <c r="I613" s="10" t="s">
        <v>331</v>
      </c>
      <c r="J613" s="111" t="s">
        <v>1771</v>
      </c>
      <c r="K613" s="111" t="s">
        <v>1771</v>
      </c>
      <c r="L613" s="111" t="s">
        <v>496</v>
      </c>
      <c r="M613" s="111" t="s">
        <v>496</v>
      </c>
      <c r="N613" s="10" t="s">
        <v>802</v>
      </c>
      <c r="O613" s="111" t="s">
        <v>2025</v>
      </c>
      <c r="P613" s="10" t="s">
        <v>331</v>
      </c>
      <c r="Q613" s="10" t="s">
        <v>11</v>
      </c>
      <c r="R613" s="10" t="s">
        <v>11</v>
      </c>
      <c r="S613" s="10" t="s">
        <v>331</v>
      </c>
      <c r="T613" s="35"/>
      <c r="U613" s="8" t="s">
        <v>2059</v>
      </c>
    </row>
    <row r="614" spans="1:21" ht="71.25" x14ac:dyDescent="0.25">
      <c r="A614" s="263"/>
      <c r="B614" s="253"/>
      <c r="C614" s="194" t="s">
        <v>824</v>
      </c>
      <c r="D614" s="9" t="s">
        <v>830</v>
      </c>
      <c r="E614" s="10" t="s">
        <v>311</v>
      </c>
      <c r="F614" s="10" t="s">
        <v>735</v>
      </c>
      <c r="G614" s="10" t="s">
        <v>736</v>
      </c>
      <c r="H614" s="10" t="s">
        <v>316</v>
      </c>
      <c r="I614" s="10" t="s">
        <v>331</v>
      </c>
      <c r="J614" s="111" t="s">
        <v>1771</v>
      </c>
      <c r="K614" s="111" t="s">
        <v>1771</v>
      </c>
      <c r="L614" s="111" t="s">
        <v>496</v>
      </c>
      <c r="M614" s="111" t="s">
        <v>496</v>
      </c>
      <c r="N614" s="10" t="s">
        <v>802</v>
      </c>
      <c r="O614" s="111" t="s">
        <v>2025</v>
      </c>
      <c r="P614" s="10" t="s">
        <v>331</v>
      </c>
      <c r="Q614" s="10" t="s">
        <v>11</v>
      </c>
      <c r="R614" s="10" t="s">
        <v>11</v>
      </c>
      <c r="S614" s="10" t="s">
        <v>331</v>
      </c>
      <c r="T614" s="35"/>
      <c r="U614" s="8" t="s">
        <v>2059</v>
      </c>
    </row>
    <row r="615" spans="1:21" ht="71.25" customHeight="1" x14ac:dyDescent="0.25">
      <c r="A615" s="263"/>
      <c r="B615" s="253"/>
      <c r="C615" s="194" t="s">
        <v>825</v>
      </c>
      <c r="D615" s="9" t="s">
        <v>831</v>
      </c>
      <c r="E615" s="10" t="s">
        <v>311</v>
      </c>
      <c r="F615" s="10" t="s">
        <v>312</v>
      </c>
      <c r="G615" s="10" t="s">
        <v>315</v>
      </c>
      <c r="H615" s="10" t="s">
        <v>316</v>
      </c>
      <c r="I615" s="10" t="s">
        <v>331</v>
      </c>
      <c r="J615" s="111" t="s">
        <v>1771</v>
      </c>
      <c r="K615" s="111" t="s">
        <v>1771</v>
      </c>
      <c r="L615" s="111" t="s">
        <v>496</v>
      </c>
      <c r="M615" s="111" t="s">
        <v>496</v>
      </c>
      <c r="N615" s="10" t="s">
        <v>802</v>
      </c>
      <c r="O615" s="111" t="s">
        <v>2025</v>
      </c>
      <c r="P615" s="10" t="s">
        <v>331</v>
      </c>
      <c r="Q615" s="10" t="s">
        <v>11</v>
      </c>
      <c r="R615" s="10" t="s">
        <v>11</v>
      </c>
      <c r="S615" s="10" t="s">
        <v>331</v>
      </c>
      <c r="T615" s="35"/>
      <c r="U615" s="8" t="s">
        <v>2059</v>
      </c>
    </row>
    <row r="616" spans="1:21" ht="71.25" x14ac:dyDescent="0.25">
      <c r="A616" s="263"/>
      <c r="B616" s="253"/>
      <c r="C616" s="194" t="s">
        <v>1151</v>
      </c>
      <c r="D616" s="9" t="s">
        <v>1152</v>
      </c>
      <c r="E616" s="10" t="s">
        <v>311</v>
      </c>
      <c r="F616" s="10" t="s">
        <v>312</v>
      </c>
      <c r="G616" s="10" t="s">
        <v>315</v>
      </c>
      <c r="H616" s="10" t="s">
        <v>316</v>
      </c>
      <c r="I616" s="10" t="s">
        <v>331</v>
      </c>
      <c r="J616" s="111" t="s">
        <v>1771</v>
      </c>
      <c r="K616" s="111" t="s">
        <v>1771</v>
      </c>
      <c r="L616" s="111" t="s">
        <v>496</v>
      </c>
      <c r="M616" s="111" t="s">
        <v>496</v>
      </c>
      <c r="N616" s="111" t="s">
        <v>1771</v>
      </c>
      <c r="O616" s="111" t="s">
        <v>2025</v>
      </c>
      <c r="P616" s="10" t="s">
        <v>331</v>
      </c>
      <c r="Q616" s="10" t="s">
        <v>331</v>
      </c>
      <c r="R616" s="10" t="s">
        <v>11</v>
      </c>
      <c r="S616" s="10" t="s">
        <v>331</v>
      </c>
      <c r="T616" s="35"/>
      <c r="U616" s="8" t="s">
        <v>2059</v>
      </c>
    </row>
    <row r="617" spans="1:21" ht="71.25" x14ac:dyDescent="0.25">
      <c r="A617" s="263"/>
      <c r="B617" s="253"/>
      <c r="C617" s="194" t="s">
        <v>826</v>
      </c>
      <c r="D617" s="9" t="s">
        <v>831</v>
      </c>
      <c r="E617" s="10" t="s">
        <v>311</v>
      </c>
      <c r="F617" s="10" t="s">
        <v>312</v>
      </c>
      <c r="G617" s="10" t="s">
        <v>315</v>
      </c>
      <c r="H617" s="10" t="s">
        <v>316</v>
      </c>
      <c r="I617" s="10" t="s">
        <v>331</v>
      </c>
      <c r="J617" s="111" t="s">
        <v>1771</v>
      </c>
      <c r="K617" s="111" t="s">
        <v>1771</v>
      </c>
      <c r="L617" s="111" t="s">
        <v>496</v>
      </c>
      <c r="M617" s="111" t="s">
        <v>496</v>
      </c>
      <c r="N617" s="111" t="s">
        <v>1771</v>
      </c>
      <c r="O617" s="111" t="s">
        <v>2025</v>
      </c>
      <c r="P617" s="10" t="s">
        <v>331</v>
      </c>
      <c r="Q617" s="10" t="s">
        <v>11</v>
      </c>
      <c r="R617" s="10" t="s">
        <v>11</v>
      </c>
      <c r="S617" s="10" t="s">
        <v>331</v>
      </c>
      <c r="T617" s="35"/>
      <c r="U617" s="8" t="s">
        <v>2059</v>
      </c>
    </row>
    <row r="618" spans="1:21" ht="71.25" x14ac:dyDescent="0.25">
      <c r="A618" s="263"/>
      <c r="B618" s="253"/>
      <c r="C618" s="194" t="s">
        <v>827</v>
      </c>
      <c r="D618" s="9" t="s">
        <v>1153</v>
      </c>
      <c r="E618" s="10" t="s">
        <v>311</v>
      </c>
      <c r="F618" s="10" t="s">
        <v>312</v>
      </c>
      <c r="G618" s="10" t="s">
        <v>315</v>
      </c>
      <c r="H618" s="10" t="s">
        <v>316</v>
      </c>
      <c r="I618" s="10" t="s">
        <v>331</v>
      </c>
      <c r="J618" s="111" t="s">
        <v>1771</v>
      </c>
      <c r="K618" s="111" t="s">
        <v>1771</v>
      </c>
      <c r="L618" s="111" t="s">
        <v>496</v>
      </c>
      <c r="M618" s="111" t="s">
        <v>496</v>
      </c>
      <c r="N618" s="111" t="s">
        <v>1771</v>
      </c>
      <c r="O618" s="111" t="s">
        <v>2025</v>
      </c>
      <c r="P618" s="10" t="s">
        <v>331</v>
      </c>
      <c r="Q618" s="10" t="s">
        <v>11</v>
      </c>
      <c r="R618" s="10" t="s">
        <v>11</v>
      </c>
      <c r="S618" s="10" t="s">
        <v>331</v>
      </c>
      <c r="T618" s="35"/>
      <c r="U618" s="8" t="s">
        <v>2059</v>
      </c>
    </row>
    <row r="619" spans="1:21" ht="71.25" x14ac:dyDescent="0.25">
      <c r="A619" s="263"/>
      <c r="B619" s="253"/>
      <c r="C619" s="194" t="s">
        <v>828</v>
      </c>
      <c r="D619" s="9" t="s">
        <v>1154</v>
      </c>
      <c r="E619" s="10" t="s">
        <v>311</v>
      </c>
      <c r="F619" s="10" t="s">
        <v>312</v>
      </c>
      <c r="G619" s="10" t="s">
        <v>315</v>
      </c>
      <c r="H619" s="10" t="s">
        <v>316</v>
      </c>
      <c r="I619" s="10" t="s">
        <v>331</v>
      </c>
      <c r="J619" s="111" t="s">
        <v>1771</v>
      </c>
      <c r="K619" s="111" t="s">
        <v>1771</v>
      </c>
      <c r="L619" s="111" t="s">
        <v>496</v>
      </c>
      <c r="M619" s="111" t="s">
        <v>496</v>
      </c>
      <c r="N619" s="111" t="s">
        <v>1771</v>
      </c>
      <c r="O619" s="111" t="s">
        <v>2025</v>
      </c>
      <c r="P619" s="10" t="s">
        <v>331</v>
      </c>
      <c r="Q619" s="10" t="s">
        <v>11</v>
      </c>
      <c r="R619" s="10" t="s">
        <v>11</v>
      </c>
      <c r="S619" s="10" t="s">
        <v>331</v>
      </c>
      <c r="T619" s="35"/>
      <c r="U619" s="8" t="s">
        <v>2058</v>
      </c>
    </row>
    <row r="620" spans="1:21" ht="62.25" customHeight="1" x14ac:dyDescent="0.25">
      <c r="A620" s="263"/>
      <c r="B620" s="253"/>
      <c r="C620" s="194" t="s">
        <v>658</v>
      </c>
      <c r="D620" s="9" t="s">
        <v>830</v>
      </c>
      <c r="E620" s="10" t="s">
        <v>311</v>
      </c>
      <c r="F620" s="10" t="s">
        <v>735</v>
      </c>
      <c r="G620" s="10" t="s">
        <v>736</v>
      </c>
      <c r="H620" s="10" t="s">
        <v>316</v>
      </c>
      <c r="I620" s="10" t="s">
        <v>331</v>
      </c>
      <c r="J620" s="111" t="s">
        <v>1771</v>
      </c>
      <c r="K620" s="111" t="s">
        <v>1771</v>
      </c>
      <c r="L620" s="111" t="s">
        <v>496</v>
      </c>
      <c r="M620" s="111" t="s">
        <v>496</v>
      </c>
      <c r="N620" s="111" t="s">
        <v>1771</v>
      </c>
      <c r="O620" s="111" t="s">
        <v>2025</v>
      </c>
      <c r="P620" s="10" t="s">
        <v>331</v>
      </c>
      <c r="Q620" s="10" t="s">
        <v>11</v>
      </c>
      <c r="R620" s="10" t="s">
        <v>11</v>
      </c>
      <c r="S620" s="10" t="s">
        <v>331</v>
      </c>
      <c r="T620" s="35"/>
      <c r="U620" s="8" t="s">
        <v>2059</v>
      </c>
    </row>
    <row r="621" spans="1:21" ht="72" thickBot="1" x14ac:dyDescent="0.3">
      <c r="A621" s="264"/>
      <c r="B621" s="254"/>
      <c r="C621" s="194" t="s">
        <v>474</v>
      </c>
      <c r="D621" s="9" t="s">
        <v>832</v>
      </c>
      <c r="E621" s="10" t="s">
        <v>311</v>
      </c>
      <c r="F621" s="10" t="s">
        <v>735</v>
      </c>
      <c r="G621" s="10" t="s">
        <v>833</v>
      </c>
      <c r="H621" s="10" t="s">
        <v>316</v>
      </c>
      <c r="I621" s="10" t="s">
        <v>331</v>
      </c>
      <c r="J621" s="111" t="s">
        <v>1771</v>
      </c>
      <c r="K621" s="111" t="s">
        <v>1771</v>
      </c>
      <c r="L621" s="111" t="s">
        <v>496</v>
      </c>
      <c r="M621" s="111" t="s">
        <v>496</v>
      </c>
      <c r="N621" s="111" t="s">
        <v>1771</v>
      </c>
      <c r="O621" s="111" t="s">
        <v>2025</v>
      </c>
      <c r="P621" s="10" t="s">
        <v>331</v>
      </c>
      <c r="Q621" s="10" t="s">
        <v>11</v>
      </c>
      <c r="R621" s="10" t="s">
        <v>11</v>
      </c>
      <c r="S621" s="10" t="s">
        <v>331</v>
      </c>
      <c r="T621" s="35"/>
      <c r="U621" s="8" t="s">
        <v>2059</v>
      </c>
    </row>
    <row r="622" spans="1:21" ht="102" customHeight="1" thickBot="1" x14ac:dyDescent="0.3">
      <c r="A622" s="352" t="s">
        <v>186</v>
      </c>
      <c r="B622" s="28" t="s">
        <v>187</v>
      </c>
      <c r="C622" s="1" t="s">
        <v>331</v>
      </c>
      <c r="D622" s="9" t="s">
        <v>558</v>
      </c>
      <c r="E622" s="10" t="s">
        <v>311</v>
      </c>
      <c r="F622" s="8" t="s">
        <v>312</v>
      </c>
      <c r="G622" s="10" t="s">
        <v>327</v>
      </c>
      <c r="H622" s="8" t="s">
        <v>316</v>
      </c>
      <c r="I622" s="8" t="s">
        <v>331</v>
      </c>
      <c r="J622" s="4" t="s">
        <v>559</v>
      </c>
      <c r="K622" s="4" t="s">
        <v>559</v>
      </c>
      <c r="L622" s="8" t="s">
        <v>560</v>
      </c>
      <c r="M622" s="35" t="s">
        <v>334</v>
      </c>
      <c r="N622" s="36" t="s">
        <v>559</v>
      </c>
      <c r="O622" s="302" t="s">
        <v>1957</v>
      </c>
      <c r="P622" s="10" t="s">
        <v>331</v>
      </c>
      <c r="Q622" s="10" t="s">
        <v>11</v>
      </c>
      <c r="R622" s="10" t="s">
        <v>11</v>
      </c>
      <c r="S622" s="10" t="s">
        <v>331</v>
      </c>
      <c r="T622" s="35"/>
      <c r="U622" s="8" t="s">
        <v>2059</v>
      </c>
    </row>
    <row r="623" spans="1:21" ht="29.25" thickBot="1" x14ac:dyDescent="0.3">
      <c r="A623" s="353"/>
      <c r="B623" s="28" t="s">
        <v>188</v>
      </c>
      <c r="C623" s="1" t="s">
        <v>331</v>
      </c>
      <c r="D623" s="9" t="s">
        <v>563</v>
      </c>
      <c r="E623" s="10" t="s">
        <v>311</v>
      </c>
      <c r="F623" s="8" t="s">
        <v>312</v>
      </c>
      <c r="G623" s="10" t="s">
        <v>327</v>
      </c>
      <c r="H623" s="8" t="s">
        <v>316</v>
      </c>
      <c r="I623" s="8" t="s">
        <v>331</v>
      </c>
      <c r="J623" s="4" t="s">
        <v>559</v>
      </c>
      <c r="K623" s="4" t="s">
        <v>559</v>
      </c>
      <c r="L623" s="8" t="s">
        <v>560</v>
      </c>
      <c r="M623" s="35" t="s">
        <v>334</v>
      </c>
      <c r="N623" s="36" t="s">
        <v>559</v>
      </c>
      <c r="O623" s="303"/>
      <c r="P623" s="10" t="s">
        <v>331</v>
      </c>
      <c r="Q623" s="10" t="s">
        <v>11</v>
      </c>
      <c r="R623" s="10" t="s">
        <v>11</v>
      </c>
      <c r="S623" s="10" t="s">
        <v>331</v>
      </c>
      <c r="T623" s="35"/>
      <c r="U623" s="8" t="s">
        <v>2059</v>
      </c>
    </row>
    <row r="624" spans="1:21" ht="72" thickBot="1" x14ac:dyDescent="0.3">
      <c r="A624" s="353"/>
      <c r="B624" s="28" t="s">
        <v>189</v>
      </c>
      <c r="C624" s="1" t="s">
        <v>331</v>
      </c>
      <c r="D624" s="9" t="s">
        <v>510</v>
      </c>
      <c r="E624" s="10" t="s">
        <v>311</v>
      </c>
      <c r="F624" s="8" t="s">
        <v>312</v>
      </c>
      <c r="G624" s="10" t="s">
        <v>356</v>
      </c>
      <c r="H624" s="8" t="s">
        <v>316</v>
      </c>
      <c r="I624" s="8" t="s">
        <v>331</v>
      </c>
      <c r="J624" s="4" t="s">
        <v>559</v>
      </c>
      <c r="K624" s="4" t="s">
        <v>559</v>
      </c>
      <c r="L624" s="8" t="s">
        <v>372</v>
      </c>
      <c r="M624" s="10" t="s">
        <v>372</v>
      </c>
      <c r="N624" s="36" t="s">
        <v>559</v>
      </c>
      <c r="O624" s="303"/>
      <c r="P624" s="10" t="s">
        <v>331</v>
      </c>
      <c r="Q624" s="10" t="s">
        <v>11</v>
      </c>
      <c r="R624" s="10" t="s">
        <v>11</v>
      </c>
      <c r="S624" s="10" t="s">
        <v>331</v>
      </c>
      <c r="T624" s="35"/>
      <c r="U624" s="8" t="s">
        <v>2059</v>
      </c>
    </row>
    <row r="625" spans="1:21" ht="43.5" thickBot="1" x14ac:dyDescent="0.3">
      <c r="A625" s="353"/>
      <c r="B625" s="28" t="s">
        <v>190</v>
      </c>
      <c r="C625" s="1" t="s">
        <v>331</v>
      </c>
      <c r="D625" s="9" t="s">
        <v>511</v>
      </c>
      <c r="E625" s="10" t="s">
        <v>311</v>
      </c>
      <c r="F625" s="8" t="s">
        <v>312</v>
      </c>
      <c r="G625" s="10" t="s">
        <v>356</v>
      </c>
      <c r="H625" s="8" t="s">
        <v>316</v>
      </c>
      <c r="I625" s="8" t="s">
        <v>331</v>
      </c>
      <c r="J625" s="4" t="s">
        <v>559</v>
      </c>
      <c r="K625" s="4" t="s">
        <v>559</v>
      </c>
      <c r="L625" s="4" t="s">
        <v>496</v>
      </c>
      <c r="M625" s="4" t="s">
        <v>496</v>
      </c>
      <c r="N625" s="36" t="s">
        <v>559</v>
      </c>
      <c r="O625" s="303"/>
      <c r="P625" s="10" t="s">
        <v>331</v>
      </c>
      <c r="Q625" s="10" t="s">
        <v>11</v>
      </c>
      <c r="R625" s="10" t="s">
        <v>11</v>
      </c>
      <c r="S625" s="10" t="s">
        <v>331</v>
      </c>
      <c r="T625" s="35"/>
      <c r="U625" s="8" t="s">
        <v>2059</v>
      </c>
    </row>
    <row r="626" spans="1:21" ht="43.5" thickBot="1" x14ac:dyDescent="0.3">
      <c r="A626" s="353"/>
      <c r="B626" s="28" t="s">
        <v>191</v>
      </c>
      <c r="C626" s="1" t="s">
        <v>331</v>
      </c>
      <c r="D626" s="9" t="s">
        <v>512</v>
      </c>
      <c r="E626" s="10" t="s">
        <v>311</v>
      </c>
      <c r="F626" s="8" t="s">
        <v>312</v>
      </c>
      <c r="G626" s="10" t="s">
        <v>327</v>
      </c>
      <c r="H626" s="8" t="s">
        <v>316</v>
      </c>
      <c r="I626" s="8" t="s">
        <v>331</v>
      </c>
      <c r="J626" s="4" t="s">
        <v>559</v>
      </c>
      <c r="K626" s="4" t="s">
        <v>559</v>
      </c>
      <c r="L626" s="4" t="s">
        <v>496</v>
      </c>
      <c r="M626" s="4" t="s">
        <v>496</v>
      </c>
      <c r="N626" s="36" t="s">
        <v>559</v>
      </c>
      <c r="O626" s="303"/>
      <c r="P626" s="10" t="s">
        <v>331</v>
      </c>
      <c r="Q626" s="10" t="s">
        <v>11</v>
      </c>
      <c r="R626" s="10" t="s">
        <v>11</v>
      </c>
      <c r="S626" s="10" t="s">
        <v>331</v>
      </c>
      <c r="T626" s="35"/>
      <c r="U626" s="8" t="s">
        <v>2059</v>
      </c>
    </row>
    <row r="627" spans="1:21" ht="76.5" customHeight="1" thickBot="1" x14ac:dyDescent="0.3">
      <c r="A627" s="353"/>
      <c r="B627" s="28" t="s">
        <v>192</v>
      </c>
      <c r="C627" s="1" t="s">
        <v>331</v>
      </c>
      <c r="D627" s="9" t="s">
        <v>513</v>
      </c>
      <c r="E627" s="10" t="s">
        <v>311</v>
      </c>
      <c r="F627" s="8" t="s">
        <v>312</v>
      </c>
      <c r="G627" s="10" t="s">
        <v>327</v>
      </c>
      <c r="H627" s="8" t="s">
        <v>316</v>
      </c>
      <c r="I627" s="8" t="s">
        <v>331</v>
      </c>
      <c r="J627" s="4" t="s">
        <v>559</v>
      </c>
      <c r="K627" s="4" t="s">
        <v>559</v>
      </c>
      <c r="L627" s="4" t="s">
        <v>496</v>
      </c>
      <c r="M627" s="4" t="s">
        <v>496</v>
      </c>
      <c r="N627" s="36" t="s">
        <v>559</v>
      </c>
      <c r="O627" s="303"/>
      <c r="P627" s="10" t="s">
        <v>331</v>
      </c>
      <c r="Q627" s="10" t="s">
        <v>11</v>
      </c>
      <c r="R627" s="10" t="s">
        <v>11</v>
      </c>
      <c r="S627" s="10" t="s">
        <v>331</v>
      </c>
      <c r="T627" s="35"/>
      <c r="U627" s="8" t="s">
        <v>2059</v>
      </c>
    </row>
    <row r="628" spans="1:21" ht="29.25" thickBot="1" x14ac:dyDescent="0.3">
      <c r="A628" s="353"/>
      <c r="B628" s="29" t="s">
        <v>193</v>
      </c>
      <c r="C628" s="1" t="s">
        <v>331</v>
      </c>
      <c r="D628" s="9" t="s">
        <v>514</v>
      </c>
      <c r="E628" s="10" t="s">
        <v>311</v>
      </c>
      <c r="F628" s="8" t="s">
        <v>312</v>
      </c>
      <c r="G628" s="10" t="s">
        <v>356</v>
      </c>
      <c r="H628" s="8" t="s">
        <v>316</v>
      </c>
      <c r="I628" s="8" t="s">
        <v>331</v>
      </c>
      <c r="J628" s="4" t="s">
        <v>559</v>
      </c>
      <c r="K628" s="4" t="s">
        <v>559</v>
      </c>
      <c r="L628" s="4" t="s">
        <v>496</v>
      </c>
      <c r="M628" s="4" t="s">
        <v>496</v>
      </c>
      <c r="N628" s="36" t="s">
        <v>559</v>
      </c>
      <c r="O628" s="303"/>
      <c r="P628" s="10" t="s">
        <v>331</v>
      </c>
      <c r="Q628" s="10" t="s">
        <v>11</v>
      </c>
      <c r="R628" s="10" t="s">
        <v>11</v>
      </c>
      <c r="S628" s="10" t="s">
        <v>331</v>
      </c>
      <c r="T628" s="35"/>
      <c r="U628" s="8" t="s">
        <v>2059</v>
      </c>
    </row>
    <row r="629" spans="1:21" ht="30.75" customHeight="1" thickBot="1" x14ac:dyDescent="0.3">
      <c r="A629" s="353"/>
      <c r="B629" s="28" t="s">
        <v>194</v>
      </c>
      <c r="C629" s="1" t="s">
        <v>331</v>
      </c>
      <c r="D629" s="9" t="s">
        <v>564</v>
      </c>
      <c r="E629" s="10" t="s">
        <v>311</v>
      </c>
      <c r="F629" s="8" t="s">
        <v>312</v>
      </c>
      <c r="G629" s="10" t="s">
        <v>356</v>
      </c>
      <c r="H629" s="8" t="s">
        <v>316</v>
      </c>
      <c r="I629" s="8" t="s">
        <v>331</v>
      </c>
      <c r="J629" s="4" t="s">
        <v>559</v>
      </c>
      <c r="K629" s="4" t="s">
        <v>559</v>
      </c>
      <c r="L629" s="4" t="s">
        <v>496</v>
      </c>
      <c r="M629" s="4" t="s">
        <v>496</v>
      </c>
      <c r="N629" s="36" t="s">
        <v>559</v>
      </c>
      <c r="O629" s="303"/>
      <c r="P629" s="10" t="s">
        <v>331</v>
      </c>
      <c r="Q629" s="10" t="s">
        <v>11</v>
      </c>
      <c r="R629" s="10" t="s">
        <v>11</v>
      </c>
      <c r="S629" s="10" t="s">
        <v>331</v>
      </c>
      <c r="T629" s="35"/>
      <c r="U629" s="8" t="s">
        <v>2059</v>
      </c>
    </row>
    <row r="630" spans="1:21" ht="86.25" thickBot="1" x14ac:dyDescent="0.3">
      <c r="A630" s="353"/>
      <c r="B630" s="28" t="s">
        <v>195</v>
      </c>
      <c r="C630" s="1" t="s">
        <v>331</v>
      </c>
      <c r="D630" s="9" t="s">
        <v>561</v>
      </c>
      <c r="E630" s="10" t="s">
        <v>311</v>
      </c>
      <c r="F630" s="8" t="s">
        <v>312</v>
      </c>
      <c r="G630" s="10" t="s">
        <v>356</v>
      </c>
      <c r="H630" s="8" t="s">
        <v>316</v>
      </c>
      <c r="I630" s="8" t="s">
        <v>331</v>
      </c>
      <c r="J630" s="8" t="s">
        <v>562</v>
      </c>
      <c r="K630" s="4" t="s">
        <v>559</v>
      </c>
      <c r="L630" s="4" t="s">
        <v>496</v>
      </c>
      <c r="M630" s="4" t="s">
        <v>496</v>
      </c>
      <c r="N630" s="36" t="s">
        <v>559</v>
      </c>
      <c r="O630" s="303"/>
      <c r="P630" s="10" t="s">
        <v>331</v>
      </c>
      <c r="Q630" s="10" t="s">
        <v>11</v>
      </c>
      <c r="R630" s="10" t="s">
        <v>11</v>
      </c>
      <c r="S630" s="10" t="s">
        <v>331</v>
      </c>
      <c r="T630" s="35"/>
      <c r="U630" s="8" t="s">
        <v>2059</v>
      </c>
    </row>
    <row r="631" spans="1:21" ht="53.25" customHeight="1" thickBot="1" x14ac:dyDescent="0.3">
      <c r="A631" s="353"/>
      <c r="B631" s="28" t="s">
        <v>196</v>
      </c>
      <c r="C631" s="1" t="s">
        <v>331</v>
      </c>
      <c r="D631" s="9" t="s">
        <v>565</v>
      </c>
      <c r="E631" s="10" t="s">
        <v>311</v>
      </c>
      <c r="F631" s="42" t="s">
        <v>552</v>
      </c>
      <c r="G631" s="10" t="s">
        <v>356</v>
      </c>
      <c r="H631" s="8" t="s">
        <v>316</v>
      </c>
      <c r="I631" s="8" t="s">
        <v>331</v>
      </c>
      <c r="J631" s="8" t="s">
        <v>562</v>
      </c>
      <c r="K631" s="4" t="s">
        <v>559</v>
      </c>
      <c r="L631" s="4" t="s">
        <v>496</v>
      </c>
      <c r="M631" s="4" t="s">
        <v>496</v>
      </c>
      <c r="N631" s="36" t="s">
        <v>559</v>
      </c>
      <c r="O631" s="304"/>
      <c r="P631" s="10" t="s">
        <v>331</v>
      </c>
      <c r="Q631" s="10" t="s">
        <v>11</v>
      </c>
      <c r="R631" s="10" t="s">
        <v>11</v>
      </c>
      <c r="S631" s="10" t="s">
        <v>331</v>
      </c>
      <c r="T631" s="35"/>
      <c r="U631" s="8" t="s">
        <v>2058</v>
      </c>
    </row>
    <row r="632" spans="1:21" ht="28.5" customHeight="1" x14ac:dyDescent="0.25">
      <c r="A632" s="353"/>
      <c r="B632" s="257" t="s">
        <v>329</v>
      </c>
      <c r="C632" s="183" t="s">
        <v>329</v>
      </c>
      <c r="D632" s="5" t="s">
        <v>1794</v>
      </c>
      <c r="E632" s="8" t="s">
        <v>311</v>
      </c>
      <c r="F632" s="4" t="s">
        <v>1763</v>
      </c>
      <c r="G632" s="8" t="s">
        <v>1795</v>
      </c>
      <c r="H632" s="8" t="s">
        <v>316</v>
      </c>
      <c r="I632" s="8" t="s">
        <v>316</v>
      </c>
      <c r="J632" s="4" t="s">
        <v>1796</v>
      </c>
      <c r="K632" s="4" t="s">
        <v>1797</v>
      </c>
      <c r="L632" s="4" t="s">
        <v>401</v>
      </c>
      <c r="M632" s="10" t="s">
        <v>401</v>
      </c>
      <c r="N632" s="4" t="s">
        <v>1798</v>
      </c>
      <c r="O632" s="43" t="s">
        <v>1799</v>
      </c>
      <c r="P632" s="10" t="s">
        <v>331</v>
      </c>
      <c r="Q632" s="10" t="s">
        <v>331</v>
      </c>
      <c r="R632" s="10" t="s">
        <v>11</v>
      </c>
      <c r="S632" s="10" t="s">
        <v>331</v>
      </c>
      <c r="T632" s="36"/>
      <c r="U632" s="8" t="s">
        <v>2059</v>
      </c>
    </row>
    <row r="633" spans="1:21" ht="48.75" customHeight="1" x14ac:dyDescent="0.25">
      <c r="A633" s="353"/>
      <c r="B633" s="258"/>
      <c r="C633" s="3" t="s">
        <v>1638</v>
      </c>
      <c r="D633" s="41" t="s">
        <v>1800</v>
      </c>
      <c r="E633" s="8" t="s">
        <v>311</v>
      </c>
      <c r="F633" s="4" t="s">
        <v>1763</v>
      </c>
      <c r="G633" s="8" t="s">
        <v>1795</v>
      </c>
      <c r="H633" s="8" t="s">
        <v>316</v>
      </c>
      <c r="I633" s="8" t="s">
        <v>316</v>
      </c>
      <c r="J633" s="4" t="s">
        <v>1796</v>
      </c>
      <c r="K633" s="4" t="s">
        <v>1797</v>
      </c>
      <c r="L633" s="4" t="s">
        <v>330</v>
      </c>
      <c r="M633" s="4" t="s">
        <v>330</v>
      </c>
      <c r="N633" s="4" t="s">
        <v>1798</v>
      </c>
      <c r="O633" s="43" t="s">
        <v>1799</v>
      </c>
      <c r="P633" s="10" t="s">
        <v>331</v>
      </c>
      <c r="Q633" s="10" t="s">
        <v>331</v>
      </c>
      <c r="R633" s="10" t="s">
        <v>11</v>
      </c>
      <c r="S633" s="10" t="s">
        <v>331</v>
      </c>
      <c r="T633" s="36"/>
      <c r="U633" s="8" t="s">
        <v>2059</v>
      </c>
    </row>
    <row r="634" spans="1:21" ht="273" customHeight="1" thickBot="1" x14ac:dyDescent="0.3">
      <c r="A634" s="355"/>
      <c r="B634" s="32" t="s">
        <v>197</v>
      </c>
      <c r="C634" s="187" t="s">
        <v>611</v>
      </c>
      <c r="D634" s="42" t="s">
        <v>759</v>
      </c>
      <c r="E634" s="118" t="s">
        <v>311</v>
      </c>
      <c r="F634" s="108" t="s">
        <v>332</v>
      </c>
      <c r="G634" s="42" t="s">
        <v>1688</v>
      </c>
      <c r="H634" s="26" t="s">
        <v>11</v>
      </c>
      <c r="I634" s="26" t="s">
        <v>331</v>
      </c>
      <c r="J634" s="47" t="s">
        <v>1689</v>
      </c>
      <c r="K634" s="42" t="s">
        <v>1690</v>
      </c>
      <c r="L634" s="26" t="s">
        <v>335</v>
      </c>
      <c r="M634" s="42" t="s">
        <v>426</v>
      </c>
      <c r="N634" s="42" t="s">
        <v>1690</v>
      </c>
      <c r="O634" s="42" t="s">
        <v>1691</v>
      </c>
      <c r="P634" s="26" t="s">
        <v>331</v>
      </c>
      <c r="Q634" s="26" t="s">
        <v>331</v>
      </c>
      <c r="R634" s="10" t="s">
        <v>11</v>
      </c>
      <c r="S634" s="26" t="s">
        <v>611</v>
      </c>
      <c r="T634" s="36"/>
      <c r="U634" s="8" t="s">
        <v>2059</v>
      </c>
    </row>
    <row r="635" spans="1:21" ht="129" thickBot="1" x14ac:dyDescent="0.3">
      <c r="A635" s="239" t="s">
        <v>1962</v>
      </c>
      <c r="B635" s="15" t="s">
        <v>198</v>
      </c>
      <c r="C635" s="3" t="s">
        <v>198</v>
      </c>
      <c r="D635" s="6" t="s">
        <v>1595</v>
      </c>
      <c r="E635" s="10" t="s">
        <v>311</v>
      </c>
      <c r="F635" s="108" t="s">
        <v>552</v>
      </c>
      <c r="G635" s="8" t="s">
        <v>1596</v>
      </c>
      <c r="H635" s="8" t="s">
        <v>11</v>
      </c>
      <c r="I635" s="8" t="s">
        <v>331</v>
      </c>
      <c r="J635" s="8" t="s">
        <v>1587</v>
      </c>
      <c r="K635" s="8" t="s">
        <v>1588</v>
      </c>
      <c r="L635" s="8" t="s">
        <v>521</v>
      </c>
      <c r="M635" s="10" t="s">
        <v>521</v>
      </c>
      <c r="N635" s="8" t="s">
        <v>1588</v>
      </c>
      <c r="O635" s="43" t="s">
        <v>1597</v>
      </c>
      <c r="P635" s="10" t="s">
        <v>331</v>
      </c>
      <c r="Q635" s="10" t="s">
        <v>11</v>
      </c>
      <c r="R635" s="10" t="s">
        <v>11</v>
      </c>
      <c r="S635" s="10" t="s">
        <v>331</v>
      </c>
      <c r="T635" s="36"/>
      <c r="U635" s="8" t="s">
        <v>2059</v>
      </c>
    </row>
    <row r="636" spans="1:21" ht="120" customHeight="1" thickBot="1" x14ac:dyDescent="0.3">
      <c r="A636" s="240"/>
      <c r="B636" s="11" t="s">
        <v>199</v>
      </c>
      <c r="C636" s="3" t="s">
        <v>1628</v>
      </c>
      <c r="D636" s="5" t="s">
        <v>1627</v>
      </c>
      <c r="E636" s="10" t="s">
        <v>311</v>
      </c>
      <c r="F636" s="108" t="s">
        <v>552</v>
      </c>
      <c r="G636" s="8" t="s">
        <v>550</v>
      </c>
      <c r="H636" s="8" t="s">
        <v>316</v>
      </c>
      <c r="I636" s="8" t="s">
        <v>316</v>
      </c>
      <c r="J636" s="4" t="s">
        <v>1630</v>
      </c>
      <c r="K636" s="8" t="s">
        <v>1588</v>
      </c>
      <c r="L636" s="10" t="s">
        <v>334</v>
      </c>
      <c r="M636" s="10" t="s">
        <v>334</v>
      </c>
      <c r="N636" s="8" t="s">
        <v>1588</v>
      </c>
      <c r="O636" s="43" t="s">
        <v>1629</v>
      </c>
      <c r="P636" s="10" t="s">
        <v>331</v>
      </c>
      <c r="Q636" s="10" t="s">
        <v>331</v>
      </c>
      <c r="R636" s="10" t="s">
        <v>316</v>
      </c>
      <c r="S636" s="10" t="s">
        <v>331</v>
      </c>
      <c r="T636" s="36"/>
      <c r="U636" s="8" t="s">
        <v>2059</v>
      </c>
    </row>
    <row r="637" spans="1:21" s="55" customFormat="1" ht="43.5" thickBot="1" x14ac:dyDescent="0.3">
      <c r="A637" s="20" t="s">
        <v>200</v>
      </c>
      <c r="B637" s="15" t="s">
        <v>201</v>
      </c>
      <c r="C637" s="3" t="s">
        <v>331</v>
      </c>
      <c r="D637" s="6" t="s">
        <v>515</v>
      </c>
      <c r="E637" s="10" t="s">
        <v>311</v>
      </c>
      <c r="F637" s="108" t="s">
        <v>552</v>
      </c>
      <c r="G637" s="7" t="s">
        <v>1513</v>
      </c>
      <c r="H637" s="7" t="s">
        <v>11</v>
      </c>
      <c r="I637" s="7" t="s">
        <v>11</v>
      </c>
      <c r="J637" s="41" t="str">
        <f>PROPER("PAGINA DE LA UNIVERSIDAD DEL QUINDIO")</f>
        <v>Pagina De La Universidad Del Quindio</v>
      </c>
      <c r="K637" s="7" t="str">
        <f>PROPER("ÁREA GESTIÓN HUMANA")</f>
        <v>Área Gestión Humana</v>
      </c>
      <c r="L637" s="4" t="s">
        <v>496</v>
      </c>
      <c r="M637" s="4" t="s">
        <v>496</v>
      </c>
      <c r="N637" s="7" t="str">
        <f>PROPER("ÁREA GESTIÓN HUMANA")</f>
        <v>Área Gestión Humana</v>
      </c>
      <c r="O637" s="10" t="s">
        <v>331</v>
      </c>
      <c r="P637" s="7" t="s">
        <v>331</v>
      </c>
      <c r="Q637" s="7" t="s">
        <v>331</v>
      </c>
      <c r="R637" s="7" t="s">
        <v>11</v>
      </c>
      <c r="S637" s="7" t="s">
        <v>331</v>
      </c>
      <c r="T637" s="53"/>
      <c r="U637" s="8" t="s">
        <v>2059</v>
      </c>
    </row>
    <row r="638" spans="1:21" s="55" customFormat="1" ht="47.25" customHeight="1" x14ac:dyDescent="0.25">
      <c r="A638" s="372" t="s">
        <v>202</v>
      </c>
      <c r="B638" s="252" t="s">
        <v>203</v>
      </c>
      <c r="C638" s="192" t="s">
        <v>1924</v>
      </c>
      <c r="D638" s="9" t="s">
        <v>1925</v>
      </c>
      <c r="E638" s="111" t="s">
        <v>311</v>
      </c>
      <c r="F638" s="111" t="s">
        <v>735</v>
      </c>
      <c r="G638" s="43" t="s">
        <v>1270</v>
      </c>
      <c r="H638" s="43" t="s">
        <v>11</v>
      </c>
      <c r="I638" s="43" t="s">
        <v>331</v>
      </c>
      <c r="J638" s="43" t="s">
        <v>1945</v>
      </c>
      <c r="K638" s="43" t="s">
        <v>1945</v>
      </c>
      <c r="L638" s="4" t="s">
        <v>496</v>
      </c>
      <c r="M638" s="4" t="s">
        <v>496</v>
      </c>
      <c r="N638" s="43" t="s">
        <v>1945</v>
      </c>
      <c r="O638" s="43" t="s">
        <v>1926</v>
      </c>
      <c r="P638" s="43" t="s">
        <v>331</v>
      </c>
      <c r="Q638" s="43"/>
      <c r="R638" s="43" t="s">
        <v>11</v>
      </c>
      <c r="S638" s="43" t="s">
        <v>331</v>
      </c>
      <c r="T638" s="53"/>
      <c r="U638" s="8" t="s">
        <v>2059</v>
      </c>
    </row>
    <row r="639" spans="1:21" ht="42.75" x14ac:dyDescent="0.25">
      <c r="A639" s="372"/>
      <c r="B639" s="253"/>
      <c r="C639" s="8" t="s">
        <v>909</v>
      </c>
      <c r="D639" s="6" t="s">
        <v>1242</v>
      </c>
      <c r="E639" s="10" t="s">
        <v>311</v>
      </c>
      <c r="F639" s="10" t="s">
        <v>312</v>
      </c>
      <c r="G639" s="8" t="s">
        <v>315</v>
      </c>
      <c r="H639" s="8" t="s">
        <v>11</v>
      </c>
      <c r="I639" s="8" t="s">
        <v>331</v>
      </c>
      <c r="J639" s="4" t="s">
        <v>1824</v>
      </c>
      <c r="K639" s="4" t="s">
        <v>1824</v>
      </c>
      <c r="L639" s="4" t="s">
        <v>496</v>
      </c>
      <c r="M639" s="4" t="s">
        <v>496</v>
      </c>
      <c r="N639" s="4" t="s">
        <v>1824</v>
      </c>
      <c r="O639" s="43" t="s">
        <v>1821</v>
      </c>
      <c r="P639" s="10" t="s">
        <v>331</v>
      </c>
      <c r="Q639" s="10" t="s">
        <v>331</v>
      </c>
      <c r="R639" s="10" t="s">
        <v>11</v>
      </c>
      <c r="S639" s="10" t="s">
        <v>331</v>
      </c>
      <c r="T639" s="53"/>
      <c r="U639" s="8" t="s">
        <v>2059</v>
      </c>
    </row>
    <row r="640" spans="1:21" ht="42.75" x14ac:dyDescent="0.25">
      <c r="A640" s="372"/>
      <c r="B640" s="253"/>
      <c r="C640" s="8" t="s">
        <v>398</v>
      </c>
      <c r="D640" s="6" t="s">
        <v>1243</v>
      </c>
      <c r="E640" s="10" t="s">
        <v>311</v>
      </c>
      <c r="F640" s="10" t="s">
        <v>312</v>
      </c>
      <c r="G640" s="8" t="s">
        <v>315</v>
      </c>
      <c r="H640" s="8" t="s">
        <v>11</v>
      </c>
      <c r="I640" s="8" t="s">
        <v>331</v>
      </c>
      <c r="J640" s="4" t="s">
        <v>1824</v>
      </c>
      <c r="K640" s="4" t="s">
        <v>1824</v>
      </c>
      <c r="L640" s="4" t="s">
        <v>496</v>
      </c>
      <c r="M640" s="4" t="s">
        <v>496</v>
      </c>
      <c r="N640" s="4" t="s">
        <v>1824</v>
      </c>
      <c r="O640" s="43" t="s">
        <v>1822</v>
      </c>
      <c r="P640" s="10" t="s">
        <v>331</v>
      </c>
      <c r="Q640" s="10" t="s">
        <v>331</v>
      </c>
      <c r="R640" s="10" t="s">
        <v>11</v>
      </c>
      <c r="S640" s="10" t="s">
        <v>331</v>
      </c>
      <c r="T640" s="53"/>
      <c r="U640" s="8" t="s">
        <v>2059</v>
      </c>
    </row>
    <row r="641" spans="1:21" ht="42.75" x14ac:dyDescent="0.25">
      <c r="A641" s="372"/>
      <c r="B641" s="253"/>
      <c r="C641" s="186" t="s">
        <v>1111</v>
      </c>
      <c r="D641" s="52" t="s">
        <v>1244</v>
      </c>
      <c r="E641" s="10" t="s">
        <v>311</v>
      </c>
      <c r="F641" s="10" t="s">
        <v>312</v>
      </c>
      <c r="G641" s="33" t="s">
        <v>315</v>
      </c>
      <c r="H641" s="33" t="s">
        <v>11</v>
      </c>
      <c r="I641" s="33" t="s">
        <v>331</v>
      </c>
      <c r="J641" s="4" t="s">
        <v>1824</v>
      </c>
      <c r="K641" s="4" t="s">
        <v>1824</v>
      </c>
      <c r="L641" s="4" t="s">
        <v>496</v>
      </c>
      <c r="M641" s="4" t="s">
        <v>496</v>
      </c>
      <c r="N641" s="4" t="s">
        <v>1824</v>
      </c>
      <c r="O641" s="43" t="s">
        <v>1823</v>
      </c>
      <c r="P641" s="34" t="s">
        <v>331</v>
      </c>
      <c r="Q641" s="34" t="s">
        <v>331</v>
      </c>
      <c r="R641" s="34" t="s">
        <v>11</v>
      </c>
      <c r="S641" s="34" t="s">
        <v>331</v>
      </c>
      <c r="T641" s="53"/>
      <c r="U641" s="8" t="s">
        <v>2059</v>
      </c>
    </row>
    <row r="642" spans="1:21" ht="42.75" x14ac:dyDescent="0.25">
      <c r="A642" s="372"/>
      <c r="B642" s="253"/>
      <c r="C642" s="192" t="s">
        <v>398</v>
      </c>
      <c r="D642" s="9" t="s">
        <v>1268</v>
      </c>
      <c r="E642" s="111" t="s">
        <v>311</v>
      </c>
      <c r="F642" s="111" t="s">
        <v>735</v>
      </c>
      <c r="G642" s="43" t="s">
        <v>1270</v>
      </c>
      <c r="H642" s="43" t="s">
        <v>11</v>
      </c>
      <c r="I642" s="43" t="s">
        <v>331</v>
      </c>
      <c r="J642" s="43" t="s">
        <v>1271</v>
      </c>
      <c r="K642" s="43" t="s">
        <v>1271</v>
      </c>
      <c r="L642" s="4" t="s">
        <v>496</v>
      </c>
      <c r="M642" s="4" t="s">
        <v>496</v>
      </c>
      <c r="N642" s="43" t="s">
        <v>1271</v>
      </c>
      <c r="O642" s="43" t="s">
        <v>1903</v>
      </c>
      <c r="P642" s="43" t="s">
        <v>331</v>
      </c>
      <c r="Q642" s="43" t="s">
        <v>11</v>
      </c>
      <c r="R642" s="43" t="s">
        <v>11</v>
      </c>
      <c r="S642" s="43" t="s">
        <v>331</v>
      </c>
      <c r="T642" s="53"/>
      <c r="U642" s="8" t="s">
        <v>2059</v>
      </c>
    </row>
    <row r="643" spans="1:21" ht="43.5" thickBot="1" x14ac:dyDescent="0.3">
      <c r="A643" s="372"/>
      <c r="B643" s="254"/>
      <c r="C643" s="192" t="s">
        <v>1267</v>
      </c>
      <c r="D643" s="9" t="s">
        <v>1269</v>
      </c>
      <c r="E643" s="111" t="s">
        <v>311</v>
      </c>
      <c r="F643" s="111" t="s">
        <v>735</v>
      </c>
      <c r="G643" s="43" t="s">
        <v>1270</v>
      </c>
      <c r="H643" s="43" t="s">
        <v>11</v>
      </c>
      <c r="I643" s="43" t="s">
        <v>331</v>
      </c>
      <c r="J643" s="43" t="s">
        <v>1271</v>
      </c>
      <c r="K643" s="43" t="s">
        <v>1271</v>
      </c>
      <c r="L643" s="4" t="s">
        <v>496</v>
      </c>
      <c r="M643" s="4" t="s">
        <v>496</v>
      </c>
      <c r="N643" s="43" t="s">
        <v>1271</v>
      </c>
      <c r="O643" s="43" t="s">
        <v>1903</v>
      </c>
      <c r="P643" s="43" t="s">
        <v>331</v>
      </c>
      <c r="Q643" s="43" t="s">
        <v>11</v>
      </c>
      <c r="R643" s="43" t="s">
        <v>11</v>
      </c>
      <c r="S643" s="43" t="s">
        <v>331</v>
      </c>
      <c r="T643" s="53"/>
      <c r="U643" s="8" t="s">
        <v>2058</v>
      </c>
    </row>
    <row r="644" spans="1:21" ht="42.75" x14ac:dyDescent="0.25">
      <c r="A644" s="372"/>
      <c r="B644" s="252" t="s">
        <v>204</v>
      </c>
      <c r="C644" s="8" t="s">
        <v>909</v>
      </c>
      <c r="D644" s="6" t="s">
        <v>1246</v>
      </c>
      <c r="E644" s="10" t="s">
        <v>311</v>
      </c>
      <c r="F644" s="10" t="s">
        <v>312</v>
      </c>
      <c r="G644" s="8" t="s">
        <v>315</v>
      </c>
      <c r="H644" s="8" t="s">
        <v>316</v>
      </c>
      <c r="I644" s="8" t="s">
        <v>331</v>
      </c>
      <c r="J644" s="4" t="s">
        <v>1824</v>
      </c>
      <c r="K644" s="4" t="s">
        <v>1824</v>
      </c>
      <c r="L644" s="4" t="s">
        <v>496</v>
      </c>
      <c r="M644" s="4" t="s">
        <v>496</v>
      </c>
      <c r="N644" s="4" t="s">
        <v>1824</v>
      </c>
      <c r="O644" s="43" t="s">
        <v>1825</v>
      </c>
      <c r="P644" s="10" t="s">
        <v>331</v>
      </c>
      <c r="Q644" s="10" t="s">
        <v>331</v>
      </c>
      <c r="R644" s="10" t="s">
        <v>11</v>
      </c>
      <c r="S644" s="10" t="s">
        <v>331</v>
      </c>
      <c r="T644" s="53"/>
      <c r="U644" s="8" t="s">
        <v>2059</v>
      </c>
    </row>
    <row r="645" spans="1:21" ht="42.75" x14ac:dyDescent="0.25">
      <c r="A645" s="372"/>
      <c r="B645" s="253"/>
      <c r="C645" s="8" t="s">
        <v>398</v>
      </c>
      <c r="D645" s="6" t="s">
        <v>1245</v>
      </c>
      <c r="E645" s="10" t="s">
        <v>311</v>
      </c>
      <c r="F645" s="10" t="s">
        <v>312</v>
      </c>
      <c r="G645" s="8" t="s">
        <v>315</v>
      </c>
      <c r="H645" s="8" t="s">
        <v>316</v>
      </c>
      <c r="I645" s="8" t="s">
        <v>331</v>
      </c>
      <c r="J645" s="4" t="s">
        <v>1824</v>
      </c>
      <c r="K645" s="4" t="s">
        <v>1824</v>
      </c>
      <c r="L645" s="4" t="s">
        <v>496</v>
      </c>
      <c r="M645" s="4" t="s">
        <v>496</v>
      </c>
      <c r="N645" s="4" t="s">
        <v>1824</v>
      </c>
      <c r="O645" s="43" t="s">
        <v>1826</v>
      </c>
      <c r="P645" s="10" t="s">
        <v>331</v>
      </c>
      <c r="Q645" s="10" t="s">
        <v>331</v>
      </c>
      <c r="R645" s="10" t="s">
        <v>11</v>
      </c>
      <c r="S645" s="10" t="s">
        <v>331</v>
      </c>
      <c r="T645" s="53"/>
      <c r="U645" s="8" t="s">
        <v>2059</v>
      </c>
    </row>
    <row r="646" spans="1:21" ht="42.75" x14ac:dyDescent="0.25">
      <c r="A646" s="85"/>
      <c r="B646" s="253"/>
      <c r="C646" s="186" t="s">
        <v>1111</v>
      </c>
      <c r="D646" s="52" t="s">
        <v>1244</v>
      </c>
      <c r="E646" s="10" t="s">
        <v>311</v>
      </c>
      <c r="F646" s="10" t="s">
        <v>312</v>
      </c>
      <c r="G646" s="33" t="s">
        <v>315</v>
      </c>
      <c r="H646" s="33" t="s">
        <v>316</v>
      </c>
      <c r="I646" s="33" t="s">
        <v>331</v>
      </c>
      <c r="J646" s="4" t="s">
        <v>1824</v>
      </c>
      <c r="K646" s="4" t="s">
        <v>1824</v>
      </c>
      <c r="L646" s="4" t="s">
        <v>496</v>
      </c>
      <c r="M646" s="4" t="s">
        <v>496</v>
      </c>
      <c r="N646" s="4" t="s">
        <v>1824</v>
      </c>
      <c r="O646" s="43" t="s">
        <v>1827</v>
      </c>
      <c r="P646" s="34" t="s">
        <v>331</v>
      </c>
      <c r="Q646" s="34" t="s">
        <v>331</v>
      </c>
      <c r="R646" s="34" t="s">
        <v>11</v>
      </c>
      <c r="S646" s="34" t="s">
        <v>331</v>
      </c>
      <c r="T646" s="84"/>
      <c r="U646" s="8" t="s">
        <v>2059</v>
      </c>
    </row>
    <row r="647" spans="1:21" ht="28.5" x14ac:dyDescent="0.25">
      <c r="A647" s="85"/>
      <c r="B647" s="253"/>
      <c r="C647" s="189" t="s">
        <v>909</v>
      </c>
      <c r="D647" s="43" t="s">
        <v>1246</v>
      </c>
      <c r="E647" s="43" t="s">
        <v>1273</v>
      </c>
      <c r="F647" s="43" t="s">
        <v>1927</v>
      </c>
      <c r="G647" s="10" t="s">
        <v>315</v>
      </c>
      <c r="H647" s="10" t="s">
        <v>316</v>
      </c>
      <c r="I647" s="10" t="s">
        <v>331</v>
      </c>
      <c r="J647" s="43" t="s">
        <v>1274</v>
      </c>
      <c r="K647" s="43" t="s">
        <v>1274</v>
      </c>
      <c r="L647" s="4" t="s">
        <v>496</v>
      </c>
      <c r="M647" s="4" t="s">
        <v>496</v>
      </c>
      <c r="N647" s="43" t="s">
        <v>1274</v>
      </c>
      <c r="O647" s="43" t="s">
        <v>1903</v>
      </c>
      <c r="P647" s="10" t="s">
        <v>331</v>
      </c>
      <c r="Q647" s="10" t="s">
        <v>331</v>
      </c>
      <c r="R647" s="10" t="s">
        <v>11</v>
      </c>
      <c r="S647" s="10" t="s">
        <v>331</v>
      </c>
      <c r="T647" s="84"/>
      <c r="U647" s="8" t="s">
        <v>2058</v>
      </c>
    </row>
    <row r="648" spans="1:21" ht="42.75" x14ac:dyDescent="0.25">
      <c r="A648" s="85"/>
      <c r="B648" s="253"/>
      <c r="C648" s="189" t="s">
        <v>398</v>
      </c>
      <c r="D648" s="9" t="s">
        <v>1928</v>
      </c>
      <c r="E648" s="10" t="s">
        <v>311</v>
      </c>
      <c r="F648" s="43" t="s">
        <v>1927</v>
      </c>
      <c r="G648" s="10" t="s">
        <v>315</v>
      </c>
      <c r="H648" s="10" t="s">
        <v>316</v>
      </c>
      <c r="I648" s="10" t="s">
        <v>331</v>
      </c>
      <c r="J648" s="43" t="s">
        <v>1274</v>
      </c>
      <c r="K648" s="43" t="s">
        <v>1274</v>
      </c>
      <c r="L648" s="4" t="s">
        <v>496</v>
      </c>
      <c r="M648" s="4" t="s">
        <v>496</v>
      </c>
      <c r="N648" s="43" t="s">
        <v>1274</v>
      </c>
      <c r="O648" s="43" t="s">
        <v>1903</v>
      </c>
      <c r="P648" s="10" t="s">
        <v>331</v>
      </c>
      <c r="Q648" s="10" t="s">
        <v>11</v>
      </c>
      <c r="R648" s="10" t="s">
        <v>11</v>
      </c>
      <c r="S648" s="10" t="s">
        <v>331</v>
      </c>
      <c r="T648" s="62"/>
      <c r="U648" s="8" t="s">
        <v>2059</v>
      </c>
    </row>
    <row r="649" spans="1:21" ht="28.5" x14ac:dyDescent="0.25">
      <c r="A649" s="85"/>
      <c r="B649" s="253"/>
      <c r="C649" s="189" t="s">
        <v>1111</v>
      </c>
      <c r="D649" s="9" t="s">
        <v>1272</v>
      </c>
      <c r="E649" s="43" t="s">
        <v>1907</v>
      </c>
      <c r="F649" s="43" t="s">
        <v>552</v>
      </c>
      <c r="G649" s="10" t="s">
        <v>356</v>
      </c>
      <c r="H649" s="10" t="s">
        <v>316</v>
      </c>
      <c r="I649" s="10" t="s">
        <v>331</v>
      </c>
      <c r="J649" s="43" t="s">
        <v>1274</v>
      </c>
      <c r="K649" s="43" t="s">
        <v>1274</v>
      </c>
      <c r="L649" s="4" t="s">
        <v>496</v>
      </c>
      <c r="M649" s="4" t="s">
        <v>496</v>
      </c>
      <c r="N649" s="43" t="s">
        <v>1274</v>
      </c>
      <c r="O649" s="43" t="s">
        <v>296</v>
      </c>
      <c r="P649" s="10" t="s">
        <v>331</v>
      </c>
      <c r="Q649" s="10" t="s">
        <v>331</v>
      </c>
      <c r="R649" s="10" t="s">
        <v>11</v>
      </c>
      <c r="S649" s="10" t="s">
        <v>331</v>
      </c>
      <c r="T649" s="62"/>
      <c r="U649" s="8" t="s">
        <v>2059</v>
      </c>
    </row>
    <row r="650" spans="1:21" ht="43.5" thickBot="1" x14ac:dyDescent="0.3">
      <c r="A650" s="85"/>
      <c r="B650" s="253"/>
      <c r="C650" s="180" t="s">
        <v>886</v>
      </c>
      <c r="D650" s="71" t="s">
        <v>1929</v>
      </c>
      <c r="E650" s="71" t="s">
        <v>1907</v>
      </c>
      <c r="F650" s="71" t="s">
        <v>552</v>
      </c>
      <c r="G650" s="71" t="s">
        <v>1930</v>
      </c>
      <c r="H650" s="47" t="s">
        <v>11</v>
      </c>
      <c r="I650" s="47" t="s">
        <v>331</v>
      </c>
      <c r="J650" s="108" t="s">
        <v>331</v>
      </c>
      <c r="K650" s="47" t="s">
        <v>1931</v>
      </c>
      <c r="L650" s="4" t="s">
        <v>496</v>
      </c>
      <c r="M650" s="4" t="s">
        <v>496</v>
      </c>
      <c r="N650" s="43" t="s">
        <v>1274</v>
      </c>
      <c r="O650" s="7" t="s">
        <v>331</v>
      </c>
      <c r="P650" s="47" t="s">
        <v>331</v>
      </c>
      <c r="Q650" s="47" t="s">
        <v>331</v>
      </c>
      <c r="R650" s="47" t="s">
        <v>331</v>
      </c>
      <c r="S650" s="47" t="s">
        <v>331</v>
      </c>
      <c r="T650" s="62"/>
      <c r="U650" s="8" t="s">
        <v>2059</v>
      </c>
    </row>
    <row r="651" spans="1:21" ht="42.75" x14ac:dyDescent="0.25">
      <c r="A651" s="237" t="s">
        <v>205</v>
      </c>
      <c r="B651" s="40" t="s">
        <v>331</v>
      </c>
      <c r="C651" s="181" t="s">
        <v>449</v>
      </c>
      <c r="D651" s="5" t="s">
        <v>497</v>
      </c>
      <c r="E651" s="8" t="s">
        <v>311</v>
      </c>
      <c r="F651" s="41" t="s">
        <v>735</v>
      </c>
      <c r="G651" s="4" t="s">
        <v>1784</v>
      </c>
      <c r="H651" s="8" t="s">
        <v>11</v>
      </c>
      <c r="I651" s="8" t="s">
        <v>331</v>
      </c>
      <c r="J651" s="4" t="s">
        <v>453</v>
      </c>
      <c r="K651" s="4" t="s">
        <v>453</v>
      </c>
      <c r="L651" s="4" t="s">
        <v>496</v>
      </c>
      <c r="M651" s="4" t="s">
        <v>496</v>
      </c>
      <c r="N651" s="4" t="s">
        <v>453</v>
      </c>
      <c r="O651" s="43" t="s">
        <v>1801</v>
      </c>
      <c r="P651" s="10" t="s">
        <v>331</v>
      </c>
      <c r="Q651" s="10" t="s">
        <v>331</v>
      </c>
      <c r="R651" s="10" t="s">
        <v>11</v>
      </c>
      <c r="S651" s="10" t="s">
        <v>331</v>
      </c>
      <c r="T651" s="86"/>
      <c r="U651" s="8" t="s">
        <v>2059</v>
      </c>
    </row>
    <row r="652" spans="1:21" ht="43.5" thickBot="1" x14ac:dyDescent="0.3">
      <c r="A652" s="238"/>
      <c r="B652" s="87" t="s">
        <v>331</v>
      </c>
      <c r="C652" s="179" t="s">
        <v>1802</v>
      </c>
      <c r="D652" s="65" t="s">
        <v>1803</v>
      </c>
      <c r="E652" s="33" t="s">
        <v>311</v>
      </c>
      <c r="F652" s="41" t="s">
        <v>735</v>
      </c>
      <c r="G652" s="31" t="s">
        <v>1784</v>
      </c>
      <c r="H652" s="33" t="s">
        <v>11</v>
      </c>
      <c r="I652" s="33" t="s">
        <v>331</v>
      </c>
      <c r="J652" s="31" t="s">
        <v>453</v>
      </c>
      <c r="K652" s="31" t="s">
        <v>453</v>
      </c>
      <c r="L652" s="4" t="s">
        <v>496</v>
      </c>
      <c r="M652" s="4" t="s">
        <v>496</v>
      </c>
      <c r="N652" s="31" t="s">
        <v>453</v>
      </c>
      <c r="O652" s="43" t="s">
        <v>1801</v>
      </c>
      <c r="P652" s="34" t="s">
        <v>331</v>
      </c>
      <c r="Q652" s="34" t="s">
        <v>331</v>
      </c>
      <c r="R652" s="34" t="s">
        <v>11</v>
      </c>
      <c r="S652" s="34" t="s">
        <v>331</v>
      </c>
      <c r="T652" s="88"/>
      <c r="U652" s="8" t="s">
        <v>2059</v>
      </c>
    </row>
    <row r="653" spans="1:21" ht="26.25" customHeight="1" x14ac:dyDescent="0.25">
      <c r="A653" s="244" t="s">
        <v>206</v>
      </c>
      <c r="B653" s="255" t="s">
        <v>795</v>
      </c>
      <c r="C653" s="182" t="s">
        <v>633</v>
      </c>
      <c r="D653" s="6" t="s">
        <v>686</v>
      </c>
      <c r="E653" s="41" t="s">
        <v>311</v>
      </c>
      <c r="F653" s="8" t="s">
        <v>735</v>
      </c>
      <c r="G653" s="41" t="s">
        <v>1694</v>
      </c>
      <c r="H653" s="41" t="s">
        <v>11</v>
      </c>
      <c r="I653" s="41" t="s">
        <v>11</v>
      </c>
      <c r="J653" s="41" t="s">
        <v>1695</v>
      </c>
      <c r="K653" s="41" t="s">
        <v>1696</v>
      </c>
      <c r="L653" s="4" t="s">
        <v>496</v>
      </c>
      <c r="M653" s="4" t="s">
        <v>496</v>
      </c>
      <c r="N653" s="41" t="s">
        <v>1697</v>
      </c>
      <c r="O653" s="41" t="s">
        <v>1698</v>
      </c>
      <c r="P653" s="43" t="s">
        <v>1720</v>
      </c>
      <c r="Q653" s="41" t="s">
        <v>331</v>
      </c>
      <c r="R653" s="41" t="s">
        <v>11</v>
      </c>
      <c r="S653" s="41" t="s">
        <v>1721</v>
      </c>
      <c r="T653" s="89"/>
      <c r="U653" s="8" t="s">
        <v>2059</v>
      </c>
    </row>
    <row r="654" spans="1:21" ht="29.25" customHeight="1" x14ac:dyDescent="0.25">
      <c r="A654" s="245"/>
      <c r="B654" s="255"/>
      <c r="C654" s="4" t="s">
        <v>398</v>
      </c>
      <c r="D654" s="5" t="s">
        <v>687</v>
      </c>
      <c r="E654" s="4" t="s">
        <v>311</v>
      </c>
      <c r="F654" s="8" t="s">
        <v>735</v>
      </c>
      <c r="G654" s="41" t="s">
        <v>1694</v>
      </c>
      <c r="H654" s="41" t="s">
        <v>11</v>
      </c>
      <c r="I654" s="41" t="s">
        <v>11</v>
      </c>
      <c r="J654" s="41" t="s">
        <v>1695</v>
      </c>
      <c r="K654" s="41" t="s">
        <v>1696</v>
      </c>
      <c r="L654" s="4" t="s">
        <v>496</v>
      </c>
      <c r="M654" s="4" t="s">
        <v>496</v>
      </c>
      <c r="N654" s="43" t="s">
        <v>799</v>
      </c>
      <c r="O654" s="41" t="s">
        <v>1698</v>
      </c>
      <c r="P654" s="43" t="s">
        <v>1722</v>
      </c>
      <c r="Q654" s="43" t="s">
        <v>331</v>
      </c>
      <c r="R654" s="43" t="s">
        <v>11</v>
      </c>
      <c r="S654" s="43" t="s">
        <v>1723</v>
      </c>
      <c r="T654" s="35"/>
      <c r="U654" s="8" t="s">
        <v>2059</v>
      </c>
    </row>
    <row r="655" spans="1:21" ht="29.25" customHeight="1" x14ac:dyDescent="0.25">
      <c r="A655" s="245"/>
      <c r="B655" s="255"/>
      <c r="C655" s="4" t="s">
        <v>634</v>
      </c>
      <c r="D655" s="64" t="s">
        <v>688</v>
      </c>
      <c r="E655" s="4" t="s">
        <v>311</v>
      </c>
      <c r="F655" s="8" t="s">
        <v>735</v>
      </c>
      <c r="G655" s="41" t="s">
        <v>1694</v>
      </c>
      <c r="H655" s="41" t="s">
        <v>11</v>
      </c>
      <c r="I655" s="41" t="s">
        <v>11</v>
      </c>
      <c r="J655" s="41" t="s">
        <v>1695</v>
      </c>
      <c r="K655" s="41" t="s">
        <v>1696</v>
      </c>
      <c r="L655" s="4" t="s">
        <v>496</v>
      </c>
      <c r="M655" s="4" t="s">
        <v>496</v>
      </c>
      <c r="N655" s="43" t="s">
        <v>799</v>
      </c>
      <c r="O655" s="41" t="s">
        <v>1698</v>
      </c>
      <c r="P655" s="43" t="s">
        <v>331</v>
      </c>
      <c r="Q655" s="43" t="s">
        <v>331</v>
      </c>
      <c r="R655" s="43" t="s">
        <v>11</v>
      </c>
      <c r="S655" s="43" t="s">
        <v>331</v>
      </c>
      <c r="T655" s="35"/>
      <c r="U655" s="8" t="s">
        <v>2059</v>
      </c>
    </row>
    <row r="656" spans="1:21" ht="29.25" customHeight="1" x14ac:dyDescent="0.25">
      <c r="A656" s="245"/>
      <c r="B656" s="255"/>
      <c r="C656" s="4" t="s">
        <v>635</v>
      </c>
      <c r="D656" s="5" t="s">
        <v>1699</v>
      </c>
      <c r="E656" s="4" t="s">
        <v>311</v>
      </c>
      <c r="F656" s="8" t="s">
        <v>735</v>
      </c>
      <c r="G656" s="41" t="s">
        <v>1694</v>
      </c>
      <c r="H656" s="41" t="s">
        <v>11</v>
      </c>
      <c r="I656" s="41" t="s">
        <v>11</v>
      </c>
      <c r="J656" s="41" t="s">
        <v>1695</v>
      </c>
      <c r="K656" s="43" t="s">
        <v>1700</v>
      </c>
      <c r="L656" s="4" t="s">
        <v>496</v>
      </c>
      <c r="M656" s="4" t="s">
        <v>496</v>
      </c>
      <c r="N656" s="43" t="s">
        <v>799</v>
      </c>
      <c r="O656" s="41" t="s">
        <v>1698</v>
      </c>
      <c r="P656" s="43" t="s">
        <v>331</v>
      </c>
      <c r="Q656" s="43" t="s">
        <v>331</v>
      </c>
      <c r="R656" s="43" t="s">
        <v>11</v>
      </c>
      <c r="S656" s="43" t="s">
        <v>331</v>
      </c>
      <c r="T656" s="35"/>
      <c r="U656" s="8" t="s">
        <v>2059</v>
      </c>
    </row>
    <row r="657" spans="1:21" ht="29.25" customHeight="1" x14ac:dyDescent="0.25">
      <c r="A657" s="245"/>
      <c r="B657" s="255"/>
      <c r="C657" s="4" t="s">
        <v>710</v>
      </c>
      <c r="D657" s="5" t="s">
        <v>696</v>
      </c>
      <c r="E657" s="10" t="s">
        <v>311</v>
      </c>
      <c r="F657" s="10" t="s">
        <v>312</v>
      </c>
      <c r="G657" s="41" t="s">
        <v>315</v>
      </c>
      <c r="H657" s="41" t="s">
        <v>11</v>
      </c>
      <c r="I657" s="41" t="s">
        <v>331</v>
      </c>
      <c r="J657" s="41" t="s">
        <v>799</v>
      </c>
      <c r="K657" s="43" t="s">
        <v>1716</v>
      </c>
      <c r="L657" s="4" t="s">
        <v>496</v>
      </c>
      <c r="M657" s="4" t="s">
        <v>496</v>
      </c>
      <c r="N657" s="43" t="s">
        <v>799</v>
      </c>
      <c r="O657" s="41" t="s">
        <v>1698</v>
      </c>
      <c r="P657" s="43" t="s">
        <v>331</v>
      </c>
      <c r="Q657" s="43" t="s">
        <v>331</v>
      </c>
      <c r="R657" s="43" t="s">
        <v>11</v>
      </c>
      <c r="S657" s="43" t="s">
        <v>331</v>
      </c>
      <c r="T657" s="35"/>
      <c r="U657" s="8" t="s">
        <v>2059</v>
      </c>
    </row>
    <row r="658" spans="1:21" ht="29.25" customHeight="1" x14ac:dyDescent="0.25">
      <c r="A658" s="245"/>
      <c r="B658" s="255"/>
      <c r="C658" s="4" t="s">
        <v>796</v>
      </c>
      <c r="D658" s="58" t="s">
        <v>797</v>
      </c>
      <c r="E658" s="4" t="s">
        <v>311</v>
      </c>
      <c r="F658" s="8" t="s">
        <v>735</v>
      </c>
      <c r="G658" s="41" t="s">
        <v>1694</v>
      </c>
      <c r="H658" s="41" t="s">
        <v>11</v>
      </c>
      <c r="I658" s="41" t="s">
        <v>11</v>
      </c>
      <c r="J658" s="41" t="s">
        <v>1695</v>
      </c>
      <c r="K658" s="41" t="s">
        <v>1696</v>
      </c>
      <c r="L658" s="4" t="s">
        <v>496</v>
      </c>
      <c r="M658" s="4" t="s">
        <v>496</v>
      </c>
      <c r="N658" s="43" t="s">
        <v>799</v>
      </c>
      <c r="O658" s="41" t="s">
        <v>1698</v>
      </c>
      <c r="P658" s="43" t="s">
        <v>331</v>
      </c>
      <c r="Q658" s="43" t="s">
        <v>331</v>
      </c>
      <c r="R658" s="43" t="s">
        <v>11</v>
      </c>
      <c r="S658" s="43" t="s">
        <v>331</v>
      </c>
      <c r="T658" s="35"/>
      <c r="U658" s="8" t="s">
        <v>2059</v>
      </c>
    </row>
    <row r="659" spans="1:21" ht="29.25" customHeight="1" x14ac:dyDescent="0.25">
      <c r="A659" s="245"/>
      <c r="B659" s="255"/>
      <c r="C659" s="4" t="s">
        <v>647</v>
      </c>
      <c r="D659" s="5" t="s">
        <v>700</v>
      </c>
      <c r="E659" s="4" t="s">
        <v>311</v>
      </c>
      <c r="F659" s="8" t="s">
        <v>735</v>
      </c>
      <c r="G659" s="41" t="s">
        <v>1694</v>
      </c>
      <c r="H659" s="41" t="s">
        <v>11</v>
      </c>
      <c r="I659" s="41" t="s">
        <v>11</v>
      </c>
      <c r="J659" s="41" t="s">
        <v>1695</v>
      </c>
      <c r="K659" s="43" t="s">
        <v>1724</v>
      </c>
      <c r="L659" s="4" t="s">
        <v>496</v>
      </c>
      <c r="M659" s="4" t="s">
        <v>496</v>
      </c>
      <c r="N659" s="43" t="s">
        <v>799</v>
      </c>
      <c r="O659" s="41" t="s">
        <v>1698</v>
      </c>
      <c r="P659" s="43" t="s">
        <v>331</v>
      </c>
      <c r="Q659" s="43" t="s">
        <v>331</v>
      </c>
      <c r="R659" s="43" t="s">
        <v>11</v>
      </c>
      <c r="S659" s="43" t="s">
        <v>331</v>
      </c>
      <c r="T659" s="35"/>
      <c r="U659" s="8" t="s">
        <v>2058</v>
      </c>
    </row>
    <row r="660" spans="1:21" ht="29.25" customHeight="1" x14ac:dyDescent="0.25">
      <c r="A660" s="245"/>
      <c r="B660" s="255"/>
      <c r="C660" s="4" t="s">
        <v>712</v>
      </c>
      <c r="D660" s="5" t="s">
        <v>701</v>
      </c>
      <c r="E660" s="10" t="s">
        <v>311</v>
      </c>
      <c r="F660" s="10" t="s">
        <v>312</v>
      </c>
      <c r="G660" s="41" t="s">
        <v>315</v>
      </c>
      <c r="H660" s="41" t="s">
        <v>11</v>
      </c>
      <c r="I660" s="41" t="s">
        <v>331</v>
      </c>
      <c r="J660" s="41" t="s">
        <v>799</v>
      </c>
      <c r="K660" s="43" t="s">
        <v>1714</v>
      </c>
      <c r="L660" s="4" t="s">
        <v>496</v>
      </c>
      <c r="M660" s="4" t="s">
        <v>496</v>
      </c>
      <c r="N660" s="43" t="s">
        <v>799</v>
      </c>
      <c r="O660" s="41" t="s">
        <v>1698</v>
      </c>
      <c r="P660" s="43" t="s">
        <v>1725</v>
      </c>
      <c r="Q660" s="43" t="s">
        <v>331</v>
      </c>
      <c r="R660" s="43" t="s">
        <v>11</v>
      </c>
      <c r="S660" s="43" t="s">
        <v>1721</v>
      </c>
      <c r="T660" s="35"/>
      <c r="U660" s="8" t="s">
        <v>2059</v>
      </c>
    </row>
    <row r="661" spans="1:21" ht="29.25" customHeight="1" x14ac:dyDescent="0.25">
      <c r="A661" s="245"/>
      <c r="B661" s="255"/>
      <c r="C661" s="4" t="s">
        <v>713</v>
      </c>
      <c r="D661" s="5" t="s">
        <v>702</v>
      </c>
      <c r="E661" s="111" t="s">
        <v>311</v>
      </c>
      <c r="F661" s="10" t="s">
        <v>735</v>
      </c>
      <c r="G661" s="41" t="s">
        <v>1694</v>
      </c>
      <c r="H661" s="41" t="s">
        <v>11</v>
      </c>
      <c r="I661" s="41" t="s">
        <v>11</v>
      </c>
      <c r="J661" s="41" t="s">
        <v>1695</v>
      </c>
      <c r="K661" s="43" t="s">
        <v>1724</v>
      </c>
      <c r="L661" s="4" t="s">
        <v>496</v>
      </c>
      <c r="M661" s="4" t="s">
        <v>496</v>
      </c>
      <c r="N661" s="43" t="s">
        <v>1724</v>
      </c>
      <c r="O661" s="41" t="s">
        <v>1698</v>
      </c>
      <c r="P661" s="43" t="s">
        <v>331</v>
      </c>
      <c r="Q661" s="43" t="s">
        <v>331</v>
      </c>
      <c r="R661" s="43" t="s">
        <v>11</v>
      </c>
      <c r="S661" s="43" t="s">
        <v>331</v>
      </c>
      <c r="T661" s="35"/>
      <c r="U661" s="8" t="s">
        <v>2059</v>
      </c>
    </row>
    <row r="662" spans="1:21" ht="29.25" customHeight="1" x14ac:dyDescent="0.25">
      <c r="A662" s="245"/>
      <c r="B662" s="255"/>
      <c r="C662" s="4" t="s">
        <v>650</v>
      </c>
      <c r="D662" s="5" t="s">
        <v>703</v>
      </c>
      <c r="E662" s="111" t="s">
        <v>311</v>
      </c>
      <c r="F662" s="111" t="s">
        <v>312</v>
      </c>
      <c r="G662" s="41" t="s">
        <v>315</v>
      </c>
      <c r="H662" s="41" t="s">
        <v>11</v>
      </c>
      <c r="I662" s="41" t="s">
        <v>331</v>
      </c>
      <c r="J662" s="41" t="s">
        <v>799</v>
      </c>
      <c r="K662" s="43" t="s">
        <v>1716</v>
      </c>
      <c r="L662" s="4" t="s">
        <v>496</v>
      </c>
      <c r="M662" s="4" t="s">
        <v>496</v>
      </c>
      <c r="N662" s="43" t="s">
        <v>799</v>
      </c>
      <c r="O662" s="41" t="s">
        <v>1698</v>
      </c>
      <c r="P662" s="43" t="s">
        <v>331</v>
      </c>
      <c r="Q662" s="43" t="s">
        <v>331</v>
      </c>
      <c r="R662" s="43" t="s">
        <v>11</v>
      </c>
      <c r="S662" s="43" t="s">
        <v>331</v>
      </c>
      <c r="T662" s="35"/>
      <c r="U662" s="8" t="s">
        <v>2059</v>
      </c>
    </row>
    <row r="663" spans="1:21" ht="29.25" customHeight="1" x14ac:dyDescent="0.25">
      <c r="A663" s="245"/>
      <c r="B663" s="255"/>
      <c r="C663" s="4" t="s">
        <v>410</v>
      </c>
      <c r="D663" s="5" t="s">
        <v>704</v>
      </c>
      <c r="E663" s="10" t="s">
        <v>311</v>
      </c>
      <c r="F663" s="10" t="s">
        <v>312</v>
      </c>
      <c r="G663" s="41" t="s">
        <v>315</v>
      </c>
      <c r="H663" s="41" t="s">
        <v>11</v>
      </c>
      <c r="I663" s="41" t="s">
        <v>11</v>
      </c>
      <c r="J663" s="41" t="s">
        <v>1695</v>
      </c>
      <c r="K663" s="41" t="s">
        <v>1696</v>
      </c>
      <c r="L663" s="4" t="s">
        <v>496</v>
      </c>
      <c r="M663" s="4" t="s">
        <v>496</v>
      </c>
      <c r="N663" s="43" t="s">
        <v>799</v>
      </c>
      <c r="O663" s="41" t="s">
        <v>1698</v>
      </c>
      <c r="P663" s="43" t="s">
        <v>1726</v>
      </c>
      <c r="Q663" s="43" t="s">
        <v>331</v>
      </c>
      <c r="R663" s="43" t="s">
        <v>331</v>
      </c>
      <c r="S663" s="43" t="s">
        <v>1727</v>
      </c>
      <c r="T663" s="35"/>
      <c r="U663" s="8" t="s">
        <v>2059</v>
      </c>
    </row>
    <row r="664" spans="1:21" ht="29.25" customHeight="1" x14ac:dyDescent="0.25">
      <c r="A664" s="245"/>
      <c r="B664" s="255"/>
      <c r="C664" s="4" t="s">
        <v>714</v>
      </c>
      <c r="D664" s="5" t="s">
        <v>705</v>
      </c>
      <c r="E664" s="10" t="s">
        <v>311</v>
      </c>
      <c r="F664" s="10" t="s">
        <v>312</v>
      </c>
      <c r="G664" s="43" t="s">
        <v>315</v>
      </c>
      <c r="H664" s="43" t="s">
        <v>11</v>
      </c>
      <c r="I664" s="43" t="s">
        <v>11</v>
      </c>
      <c r="J664" s="41" t="s">
        <v>1695</v>
      </c>
      <c r="K664" s="41" t="s">
        <v>1696</v>
      </c>
      <c r="L664" s="4" t="s">
        <v>496</v>
      </c>
      <c r="M664" s="4" t="s">
        <v>496</v>
      </c>
      <c r="N664" s="43" t="s">
        <v>799</v>
      </c>
      <c r="O664" s="41" t="s">
        <v>1698</v>
      </c>
      <c r="P664" s="43" t="s">
        <v>331</v>
      </c>
      <c r="Q664" s="43" t="s">
        <v>331</v>
      </c>
      <c r="R664" s="43" t="s">
        <v>331</v>
      </c>
      <c r="S664" s="43" t="s">
        <v>331</v>
      </c>
      <c r="T664" s="35"/>
      <c r="U664" s="8" t="s">
        <v>2059</v>
      </c>
    </row>
    <row r="665" spans="1:21" ht="29.25" customHeight="1" x14ac:dyDescent="0.25">
      <c r="A665" s="245"/>
      <c r="B665" s="255"/>
      <c r="C665" s="4" t="s">
        <v>652</v>
      </c>
      <c r="D665" s="5" t="s">
        <v>706</v>
      </c>
      <c r="E665" s="10" t="s">
        <v>311</v>
      </c>
      <c r="F665" s="10" t="s">
        <v>312</v>
      </c>
      <c r="G665" s="43" t="s">
        <v>315</v>
      </c>
      <c r="H665" s="43" t="s">
        <v>11</v>
      </c>
      <c r="I665" s="43" t="s">
        <v>11</v>
      </c>
      <c r="J665" s="41" t="s">
        <v>1695</v>
      </c>
      <c r="K665" s="41" t="s">
        <v>1696</v>
      </c>
      <c r="L665" s="4" t="s">
        <v>496</v>
      </c>
      <c r="M665" s="4" t="s">
        <v>496</v>
      </c>
      <c r="N665" s="43" t="s">
        <v>799</v>
      </c>
      <c r="O665" s="41" t="s">
        <v>1698</v>
      </c>
      <c r="P665" s="43" t="s">
        <v>331</v>
      </c>
      <c r="Q665" s="43" t="s">
        <v>331</v>
      </c>
      <c r="R665" s="43" t="s">
        <v>331</v>
      </c>
      <c r="S665" s="43" t="s">
        <v>331</v>
      </c>
      <c r="T665" s="35"/>
      <c r="U665" s="8" t="s">
        <v>2059</v>
      </c>
    </row>
    <row r="666" spans="1:21" ht="29.25" customHeight="1" x14ac:dyDescent="0.25">
      <c r="A666" s="245"/>
      <c r="B666" s="255"/>
      <c r="C666" s="4" t="s">
        <v>653</v>
      </c>
      <c r="D666" s="5" t="s">
        <v>707</v>
      </c>
      <c r="E666" s="10" t="s">
        <v>311</v>
      </c>
      <c r="F666" s="10" t="s">
        <v>312</v>
      </c>
      <c r="G666" s="43" t="s">
        <v>315</v>
      </c>
      <c r="H666" s="43" t="s">
        <v>11</v>
      </c>
      <c r="I666" s="43" t="s">
        <v>11</v>
      </c>
      <c r="J666" s="41" t="s">
        <v>1695</v>
      </c>
      <c r="K666" s="43" t="s">
        <v>799</v>
      </c>
      <c r="L666" s="4" t="s">
        <v>496</v>
      </c>
      <c r="M666" s="4" t="s">
        <v>496</v>
      </c>
      <c r="N666" s="43" t="s">
        <v>799</v>
      </c>
      <c r="O666" s="41" t="s">
        <v>1698</v>
      </c>
      <c r="P666" s="43" t="s">
        <v>331</v>
      </c>
      <c r="Q666" s="43" t="s">
        <v>331</v>
      </c>
      <c r="R666" s="43" t="s">
        <v>331</v>
      </c>
      <c r="S666" s="43" t="s">
        <v>331</v>
      </c>
      <c r="T666" s="35"/>
      <c r="U666" s="8" t="s">
        <v>2059</v>
      </c>
    </row>
    <row r="667" spans="1:21" ht="29.25" customHeight="1" x14ac:dyDescent="0.25">
      <c r="A667" s="245"/>
      <c r="B667" s="255"/>
      <c r="C667" s="4" t="s">
        <v>654</v>
      </c>
      <c r="D667" s="5" t="s">
        <v>708</v>
      </c>
      <c r="E667" s="10" t="s">
        <v>311</v>
      </c>
      <c r="F667" s="10" t="s">
        <v>312</v>
      </c>
      <c r="G667" s="43" t="s">
        <v>315</v>
      </c>
      <c r="H667" s="43" t="s">
        <v>11</v>
      </c>
      <c r="I667" s="43" t="s">
        <v>11</v>
      </c>
      <c r="J667" s="41" t="s">
        <v>1695</v>
      </c>
      <c r="K667" s="41" t="s">
        <v>1696</v>
      </c>
      <c r="L667" s="4" t="s">
        <v>496</v>
      </c>
      <c r="M667" s="4" t="s">
        <v>496</v>
      </c>
      <c r="N667" s="43" t="s">
        <v>799</v>
      </c>
      <c r="O667" s="41" t="s">
        <v>1698</v>
      </c>
      <c r="P667" s="43" t="s">
        <v>331</v>
      </c>
      <c r="Q667" s="43" t="s">
        <v>331</v>
      </c>
      <c r="R667" s="43" t="s">
        <v>331</v>
      </c>
      <c r="S667" s="43" t="s">
        <v>331</v>
      </c>
      <c r="T667" s="90"/>
      <c r="U667" s="8" t="s">
        <v>2059</v>
      </c>
    </row>
    <row r="668" spans="1:21" ht="29.25" customHeight="1" x14ac:dyDescent="0.25">
      <c r="A668" s="245"/>
      <c r="B668" s="314" t="s">
        <v>798</v>
      </c>
      <c r="C668" s="182" t="s">
        <v>633</v>
      </c>
      <c r="D668" s="6" t="s">
        <v>686</v>
      </c>
      <c r="E668" s="10" t="s">
        <v>311</v>
      </c>
      <c r="F668" s="10" t="s">
        <v>312</v>
      </c>
      <c r="G668" s="41" t="s">
        <v>315</v>
      </c>
      <c r="H668" s="41" t="s">
        <v>11</v>
      </c>
      <c r="I668" s="41" t="s">
        <v>331</v>
      </c>
      <c r="J668" s="41" t="s">
        <v>799</v>
      </c>
      <c r="K668" s="41" t="s">
        <v>1696</v>
      </c>
      <c r="L668" s="4" t="s">
        <v>496</v>
      </c>
      <c r="M668" s="4" t="s">
        <v>496</v>
      </c>
      <c r="N668" s="41" t="s">
        <v>799</v>
      </c>
      <c r="O668" s="41" t="s">
        <v>1698</v>
      </c>
      <c r="P668" s="41" t="s">
        <v>331</v>
      </c>
      <c r="Q668" s="41" t="s">
        <v>331</v>
      </c>
      <c r="R668" s="41" t="s">
        <v>331</v>
      </c>
      <c r="S668" s="41" t="s">
        <v>331</v>
      </c>
      <c r="T668" s="35"/>
      <c r="U668" s="8" t="s">
        <v>2059</v>
      </c>
    </row>
    <row r="669" spans="1:21" ht="29.25" customHeight="1" x14ac:dyDescent="0.25">
      <c r="A669" s="245"/>
      <c r="B669" s="314"/>
      <c r="C669" s="182" t="s">
        <v>398</v>
      </c>
      <c r="D669" s="6" t="s">
        <v>687</v>
      </c>
      <c r="E669" s="10" t="s">
        <v>311</v>
      </c>
      <c r="F669" s="10" t="s">
        <v>312</v>
      </c>
      <c r="G669" s="41" t="s">
        <v>315</v>
      </c>
      <c r="H669" s="41" t="s">
        <v>11</v>
      </c>
      <c r="I669" s="41" t="s">
        <v>331</v>
      </c>
      <c r="J669" s="41" t="s">
        <v>799</v>
      </c>
      <c r="K669" s="41" t="s">
        <v>1696</v>
      </c>
      <c r="L669" s="4" t="s">
        <v>496</v>
      </c>
      <c r="M669" s="4" t="s">
        <v>496</v>
      </c>
      <c r="N669" s="41" t="s">
        <v>799</v>
      </c>
      <c r="O669" s="41" t="s">
        <v>1698</v>
      </c>
      <c r="P669" s="41" t="s">
        <v>331</v>
      </c>
      <c r="Q669" s="41" t="s">
        <v>331</v>
      </c>
      <c r="R669" s="41" t="s">
        <v>331</v>
      </c>
      <c r="S669" s="41" t="s">
        <v>331</v>
      </c>
      <c r="T669" s="35"/>
      <c r="U669" s="8" t="s">
        <v>2059</v>
      </c>
    </row>
    <row r="670" spans="1:21" ht="29.25" customHeight="1" x14ac:dyDescent="0.25">
      <c r="A670" s="245"/>
      <c r="B670" s="314"/>
      <c r="C670" s="182" t="s">
        <v>634</v>
      </c>
      <c r="D670" s="58" t="s">
        <v>688</v>
      </c>
      <c r="E670" s="10" t="s">
        <v>311</v>
      </c>
      <c r="F670" s="10" t="s">
        <v>312</v>
      </c>
      <c r="G670" s="41" t="s">
        <v>315</v>
      </c>
      <c r="H670" s="41" t="s">
        <v>11</v>
      </c>
      <c r="I670" s="41" t="s">
        <v>331</v>
      </c>
      <c r="J670" s="41" t="s">
        <v>799</v>
      </c>
      <c r="K670" s="41" t="s">
        <v>799</v>
      </c>
      <c r="L670" s="4" t="s">
        <v>496</v>
      </c>
      <c r="M670" s="4" t="s">
        <v>496</v>
      </c>
      <c r="N670" s="41" t="s">
        <v>799</v>
      </c>
      <c r="O670" s="41" t="s">
        <v>1698</v>
      </c>
      <c r="P670" s="41" t="s">
        <v>331</v>
      </c>
      <c r="Q670" s="41" t="s">
        <v>331</v>
      </c>
      <c r="R670" s="41" t="s">
        <v>331</v>
      </c>
      <c r="S670" s="41" t="s">
        <v>331</v>
      </c>
      <c r="T670" s="35"/>
      <c r="U670" s="8" t="s">
        <v>2059</v>
      </c>
    </row>
    <row r="671" spans="1:21" ht="29.25" customHeight="1" x14ac:dyDescent="0.25">
      <c r="A671" s="245"/>
      <c r="B671" s="314"/>
      <c r="C671" s="182" t="s">
        <v>635</v>
      </c>
      <c r="D671" s="6" t="s">
        <v>1699</v>
      </c>
      <c r="E671" s="10" t="s">
        <v>311</v>
      </c>
      <c r="F671" s="10" t="s">
        <v>312</v>
      </c>
      <c r="G671" s="41" t="s">
        <v>315</v>
      </c>
      <c r="H671" s="41" t="s">
        <v>11</v>
      </c>
      <c r="I671" s="41" t="s">
        <v>331</v>
      </c>
      <c r="J671" s="41" t="s">
        <v>799</v>
      </c>
      <c r="K671" s="41" t="s">
        <v>1700</v>
      </c>
      <c r="L671" s="4" t="s">
        <v>496</v>
      </c>
      <c r="M671" s="4" t="s">
        <v>496</v>
      </c>
      <c r="N671" s="41" t="s">
        <v>799</v>
      </c>
      <c r="O671" s="41" t="s">
        <v>1698</v>
      </c>
      <c r="P671" s="41" t="s">
        <v>1702</v>
      </c>
      <c r="Q671" s="41" t="s">
        <v>331</v>
      </c>
      <c r="R671" s="41" t="s">
        <v>11</v>
      </c>
      <c r="S671" s="41" t="s">
        <v>1719</v>
      </c>
      <c r="T671" s="35"/>
      <c r="U671" s="8" t="s">
        <v>2058</v>
      </c>
    </row>
    <row r="672" spans="1:21" ht="29.25" customHeight="1" x14ac:dyDescent="0.25">
      <c r="A672" s="245"/>
      <c r="B672" s="314"/>
      <c r="C672" s="182" t="s">
        <v>710</v>
      </c>
      <c r="D672" s="6" t="s">
        <v>696</v>
      </c>
      <c r="E672" s="10" t="s">
        <v>311</v>
      </c>
      <c r="F672" s="10" t="s">
        <v>312</v>
      </c>
      <c r="G672" s="41" t="s">
        <v>315</v>
      </c>
      <c r="H672" s="41" t="s">
        <v>11</v>
      </c>
      <c r="I672" s="41" t="s">
        <v>331</v>
      </c>
      <c r="J672" s="41" t="s">
        <v>799</v>
      </c>
      <c r="K672" s="41" t="s">
        <v>1728</v>
      </c>
      <c r="L672" s="4" t="s">
        <v>496</v>
      </c>
      <c r="M672" s="4" t="s">
        <v>496</v>
      </c>
      <c r="N672" s="41" t="s">
        <v>799</v>
      </c>
      <c r="O672" s="41" t="s">
        <v>1698</v>
      </c>
      <c r="P672" s="41" t="s">
        <v>331</v>
      </c>
      <c r="Q672" s="41" t="s">
        <v>331</v>
      </c>
      <c r="R672" s="41" t="s">
        <v>331</v>
      </c>
      <c r="S672" s="41" t="s">
        <v>331</v>
      </c>
      <c r="T672" s="35"/>
      <c r="U672" s="8" t="s">
        <v>2059</v>
      </c>
    </row>
    <row r="673" spans="1:21" ht="29.25" customHeight="1" x14ac:dyDescent="0.25">
      <c r="A673" s="245"/>
      <c r="B673" s="314"/>
      <c r="C673" s="182" t="s">
        <v>796</v>
      </c>
      <c r="D673" s="58" t="s">
        <v>797</v>
      </c>
      <c r="E673" s="10" t="s">
        <v>311</v>
      </c>
      <c r="F673" s="10" t="s">
        <v>312</v>
      </c>
      <c r="G673" s="41" t="s">
        <v>315</v>
      </c>
      <c r="H673" s="41" t="s">
        <v>11</v>
      </c>
      <c r="I673" s="41" t="s">
        <v>331</v>
      </c>
      <c r="J673" s="41" t="s">
        <v>799</v>
      </c>
      <c r="K673" s="41" t="s">
        <v>1696</v>
      </c>
      <c r="L673" s="4" t="s">
        <v>496</v>
      </c>
      <c r="M673" s="4" t="s">
        <v>496</v>
      </c>
      <c r="N673" s="41" t="s">
        <v>799</v>
      </c>
      <c r="O673" s="41" t="s">
        <v>1698</v>
      </c>
      <c r="P673" s="41" t="s">
        <v>331</v>
      </c>
      <c r="Q673" s="41" t="s">
        <v>331</v>
      </c>
      <c r="R673" s="41" t="s">
        <v>331</v>
      </c>
      <c r="S673" s="41" t="s">
        <v>331</v>
      </c>
      <c r="T673" s="35"/>
      <c r="U673" s="8" t="s">
        <v>2059</v>
      </c>
    </row>
    <row r="674" spans="1:21" ht="29.25" customHeight="1" x14ac:dyDescent="0.25">
      <c r="A674" s="245"/>
      <c r="B674" s="314"/>
      <c r="C674" s="182" t="s">
        <v>647</v>
      </c>
      <c r="D674" s="6" t="s">
        <v>700</v>
      </c>
      <c r="E674" s="10" t="s">
        <v>311</v>
      </c>
      <c r="F674" s="10" t="s">
        <v>312</v>
      </c>
      <c r="G674" s="41" t="s">
        <v>315</v>
      </c>
      <c r="H674" s="41" t="s">
        <v>11</v>
      </c>
      <c r="I674" s="41" t="s">
        <v>331</v>
      </c>
      <c r="J674" s="41" t="s">
        <v>799</v>
      </c>
      <c r="K674" s="41" t="s">
        <v>799</v>
      </c>
      <c r="L674" s="4" t="s">
        <v>496</v>
      </c>
      <c r="M674" s="4" t="s">
        <v>496</v>
      </c>
      <c r="N674" s="41" t="s">
        <v>799</v>
      </c>
      <c r="O674" s="41" t="s">
        <v>1698</v>
      </c>
      <c r="P674" s="41" t="s">
        <v>331</v>
      </c>
      <c r="Q674" s="41" t="s">
        <v>331</v>
      </c>
      <c r="R674" s="41" t="s">
        <v>331</v>
      </c>
      <c r="S674" s="41" t="s">
        <v>331</v>
      </c>
      <c r="T674" s="35"/>
      <c r="U674" s="8" t="s">
        <v>2059</v>
      </c>
    </row>
    <row r="675" spans="1:21" ht="29.25" customHeight="1" x14ac:dyDescent="0.25">
      <c r="A675" s="245"/>
      <c r="B675" s="314"/>
      <c r="C675" s="182" t="s">
        <v>712</v>
      </c>
      <c r="D675" s="6" t="s">
        <v>701</v>
      </c>
      <c r="E675" s="10" t="s">
        <v>311</v>
      </c>
      <c r="F675" s="10" t="s">
        <v>312</v>
      </c>
      <c r="G675" s="41" t="s">
        <v>315</v>
      </c>
      <c r="H675" s="41" t="s">
        <v>11</v>
      </c>
      <c r="I675" s="41" t="s">
        <v>331</v>
      </c>
      <c r="J675" s="41" t="s">
        <v>799</v>
      </c>
      <c r="K675" s="41" t="s">
        <v>1714</v>
      </c>
      <c r="L675" s="4" t="s">
        <v>496</v>
      </c>
      <c r="M675" s="4" t="s">
        <v>496</v>
      </c>
      <c r="N675" s="41" t="s">
        <v>799</v>
      </c>
      <c r="O675" s="41" t="s">
        <v>1698</v>
      </c>
      <c r="P675" s="41" t="s">
        <v>331</v>
      </c>
      <c r="Q675" s="41" t="s">
        <v>331</v>
      </c>
      <c r="R675" s="41" t="s">
        <v>331</v>
      </c>
      <c r="S675" s="41" t="s">
        <v>331</v>
      </c>
      <c r="T675" s="35"/>
      <c r="U675" s="8" t="s">
        <v>2059</v>
      </c>
    </row>
    <row r="676" spans="1:21" ht="29.25" customHeight="1" x14ac:dyDescent="0.25">
      <c r="A676" s="245"/>
      <c r="B676" s="314"/>
      <c r="C676" s="182" t="s">
        <v>713</v>
      </c>
      <c r="D676" s="6" t="s">
        <v>702</v>
      </c>
      <c r="E676" s="10" t="s">
        <v>311</v>
      </c>
      <c r="F676" s="10" t="s">
        <v>312</v>
      </c>
      <c r="G676" s="41" t="s">
        <v>315</v>
      </c>
      <c r="H676" s="41" t="s">
        <v>11</v>
      </c>
      <c r="I676" s="41" t="s">
        <v>331</v>
      </c>
      <c r="J676" s="41" t="s">
        <v>799</v>
      </c>
      <c r="K676" s="41" t="s">
        <v>1724</v>
      </c>
      <c r="L676" s="4" t="s">
        <v>496</v>
      </c>
      <c r="M676" s="4" t="s">
        <v>496</v>
      </c>
      <c r="N676" s="41" t="s">
        <v>799</v>
      </c>
      <c r="O676" s="41" t="s">
        <v>1698</v>
      </c>
      <c r="P676" s="41" t="s">
        <v>331</v>
      </c>
      <c r="Q676" s="41" t="s">
        <v>331</v>
      </c>
      <c r="R676" s="41" t="s">
        <v>331</v>
      </c>
      <c r="S676" s="41" t="s">
        <v>331</v>
      </c>
      <c r="T676" s="35"/>
      <c r="U676" s="8" t="s">
        <v>2059</v>
      </c>
    </row>
    <row r="677" spans="1:21" ht="29.25" customHeight="1" x14ac:dyDescent="0.25">
      <c r="A677" s="245"/>
      <c r="B677" s="314"/>
      <c r="C677" s="181" t="s">
        <v>650</v>
      </c>
      <c r="D677" s="9" t="s">
        <v>703</v>
      </c>
      <c r="E677" s="111" t="s">
        <v>331</v>
      </c>
      <c r="F677" s="111" t="s">
        <v>331</v>
      </c>
      <c r="G677" s="111" t="s">
        <v>331</v>
      </c>
      <c r="H677" s="111" t="s">
        <v>331</v>
      </c>
      <c r="I677" s="111" t="s">
        <v>331</v>
      </c>
      <c r="J677" s="111" t="s">
        <v>331</v>
      </c>
      <c r="K677" s="111" t="s">
        <v>331</v>
      </c>
      <c r="L677" s="111" t="s">
        <v>331</v>
      </c>
      <c r="M677" s="111" t="s">
        <v>331</v>
      </c>
      <c r="N677" s="111" t="s">
        <v>331</v>
      </c>
      <c r="O677" s="10" t="s">
        <v>331</v>
      </c>
      <c r="P677" s="111" t="s">
        <v>331</v>
      </c>
      <c r="Q677" s="111" t="s">
        <v>331</v>
      </c>
      <c r="R677" s="111" t="s">
        <v>331</v>
      </c>
      <c r="S677" s="111" t="s">
        <v>331</v>
      </c>
      <c r="T677" s="35"/>
      <c r="U677" s="8" t="s">
        <v>2059</v>
      </c>
    </row>
    <row r="678" spans="1:21" ht="29.25" customHeight="1" x14ac:dyDescent="0.25">
      <c r="A678" s="245"/>
      <c r="B678" s="314"/>
      <c r="C678" s="182" t="s">
        <v>410</v>
      </c>
      <c r="D678" s="6" t="s">
        <v>704</v>
      </c>
      <c r="E678" s="10" t="s">
        <v>311</v>
      </c>
      <c r="F678" s="10" t="s">
        <v>312</v>
      </c>
      <c r="G678" s="41" t="s">
        <v>315</v>
      </c>
      <c r="H678" s="41" t="s">
        <v>11</v>
      </c>
      <c r="I678" s="41" t="s">
        <v>331</v>
      </c>
      <c r="J678" s="41" t="s">
        <v>799</v>
      </c>
      <c r="K678" s="41" t="s">
        <v>799</v>
      </c>
      <c r="L678" s="4" t="s">
        <v>496</v>
      </c>
      <c r="M678" s="4" t="s">
        <v>496</v>
      </c>
      <c r="N678" s="41" t="s">
        <v>799</v>
      </c>
      <c r="O678" s="41" t="s">
        <v>1698</v>
      </c>
      <c r="P678" s="41" t="s">
        <v>331</v>
      </c>
      <c r="Q678" s="41" t="s">
        <v>331</v>
      </c>
      <c r="R678" s="41" t="s">
        <v>331</v>
      </c>
      <c r="S678" s="41" t="s">
        <v>331</v>
      </c>
      <c r="T678" s="35"/>
      <c r="U678" s="8" t="s">
        <v>2059</v>
      </c>
    </row>
    <row r="679" spans="1:21" ht="29.25" customHeight="1" x14ac:dyDescent="0.25">
      <c r="A679" s="245"/>
      <c r="B679" s="314"/>
      <c r="C679" s="182" t="s">
        <v>714</v>
      </c>
      <c r="D679" s="6" t="s">
        <v>705</v>
      </c>
      <c r="E679" s="10" t="s">
        <v>311</v>
      </c>
      <c r="F679" s="10" t="s">
        <v>312</v>
      </c>
      <c r="G679" s="41" t="s">
        <v>315</v>
      </c>
      <c r="H679" s="41" t="s">
        <v>11</v>
      </c>
      <c r="I679" s="41" t="s">
        <v>331</v>
      </c>
      <c r="J679" s="41" t="s">
        <v>799</v>
      </c>
      <c r="K679" s="41" t="s">
        <v>799</v>
      </c>
      <c r="L679" s="4" t="s">
        <v>496</v>
      </c>
      <c r="M679" s="4" t="s">
        <v>496</v>
      </c>
      <c r="N679" s="41" t="s">
        <v>799</v>
      </c>
      <c r="O679" s="41" t="s">
        <v>1698</v>
      </c>
      <c r="P679" s="41" t="s">
        <v>331</v>
      </c>
      <c r="Q679" s="41" t="s">
        <v>331</v>
      </c>
      <c r="R679" s="41" t="s">
        <v>331</v>
      </c>
      <c r="S679" s="41" t="s">
        <v>331</v>
      </c>
      <c r="T679" s="35"/>
      <c r="U679" s="8" t="s">
        <v>2059</v>
      </c>
    </row>
    <row r="680" spans="1:21" ht="29.25" customHeight="1" x14ac:dyDescent="0.25">
      <c r="A680" s="245"/>
      <c r="B680" s="314"/>
      <c r="C680" s="182" t="s">
        <v>652</v>
      </c>
      <c r="D680" s="6" t="s">
        <v>706</v>
      </c>
      <c r="E680" s="10" t="s">
        <v>311</v>
      </c>
      <c r="F680" s="10" t="s">
        <v>312</v>
      </c>
      <c r="G680" s="41" t="s">
        <v>315</v>
      </c>
      <c r="H680" s="41" t="s">
        <v>11</v>
      </c>
      <c r="I680" s="41" t="s">
        <v>331</v>
      </c>
      <c r="J680" s="41" t="s">
        <v>799</v>
      </c>
      <c r="K680" s="41" t="s">
        <v>799</v>
      </c>
      <c r="L680" s="4" t="s">
        <v>496</v>
      </c>
      <c r="M680" s="4" t="s">
        <v>496</v>
      </c>
      <c r="N680" s="41" t="s">
        <v>799</v>
      </c>
      <c r="O680" s="41" t="s">
        <v>1698</v>
      </c>
      <c r="P680" s="41" t="s">
        <v>331</v>
      </c>
      <c r="Q680" s="41" t="s">
        <v>331</v>
      </c>
      <c r="R680" s="41" t="s">
        <v>331</v>
      </c>
      <c r="S680" s="41" t="s">
        <v>331</v>
      </c>
      <c r="T680" s="35"/>
      <c r="U680" s="8" t="s">
        <v>2059</v>
      </c>
    </row>
    <row r="681" spans="1:21" ht="29.25" customHeight="1" x14ac:dyDescent="0.25">
      <c r="A681" s="245"/>
      <c r="B681" s="314"/>
      <c r="C681" s="182" t="s">
        <v>653</v>
      </c>
      <c r="D681" s="6" t="s">
        <v>707</v>
      </c>
      <c r="E681" s="10" t="s">
        <v>311</v>
      </c>
      <c r="F681" s="10" t="s">
        <v>312</v>
      </c>
      <c r="G681" s="41" t="s">
        <v>315</v>
      </c>
      <c r="H681" s="41" t="s">
        <v>11</v>
      </c>
      <c r="I681" s="41" t="s">
        <v>331</v>
      </c>
      <c r="J681" s="41" t="s">
        <v>799</v>
      </c>
      <c r="K681" s="41" t="s">
        <v>799</v>
      </c>
      <c r="L681" s="4" t="s">
        <v>496</v>
      </c>
      <c r="M681" s="4" t="s">
        <v>496</v>
      </c>
      <c r="N681" s="41" t="s">
        <v>799</v>
      </c>
      <c r="O681" s="41" t="s">
        <v>1698</v>
      </c>
      <c r="P681" s="41" t="s">
        <v>331</v>
      </c>
      <c r="Q681" s="41" t="s">
        <v>331</v>
      </c>
      <c r="R681" s="41" t="s">
        <v>331</v>
      </c>
      <c r="S681" s="41" t="s">
        <v>331</v>
      </c>
      <c r="T681" s="35"/>
      <c r="U681" s="8" t="s">
        <v>2059</v>
      </c>
    </row>
    <row r="682" spans="1:21" ht="29.25" customHeight="1" x14ac:dyDescent="0.25">
      <c r="A682" s="245"/>
      <c r="B682" s="316"/>
      <c r="C682" s="183" t="s">
        <v>654</v>
      </c>
      <c r="D682" s="52" t="s">
        <v>708</v>
      </c>
      <c r="E682" s="10" t="s">
        <v>311</v>
      </c>
      <c r="F682" s="10" t="s">
        <v>312</v>
      </c>
      <c r="G682" s="42" t="s">
        <v>315</v>
      </c>
      <c r="H682" s="42" t="s">
        <v>11</v>
      </c>
      <c r="I682" s="42" t="s">
        <v>331</v>
      </c>
      <c r="J682" s="42" t="s">
        <v>799</v>
      </c>
      <c r="K682" s="42" t="s">
        <v>799</v>
      </c>
      <c r="L682" s="4" t="s">
        <v>496</v>
      </c>
      <c r="M682" s="4" t="s">
        <v>496</v>
      </c>
      <c r="N682" s="42" t="s">
        <v>799</v>
      </c>
      <c r="O682" s="41" t="s">
        <v>1698</v>
      </c>
      <c r="P682" s="42" t="s">
        <v>331</v>
      </c>
      <c r="Q682" s="42" t="s">
        <v>331</v>
      </c>
      <c r="R682" s="42" t="s">
        <v>331</v>
      </c>
      <c r="S682" s="42" t="s">
        <v>331</v>
      </c>
      <c r="T682" s="35"/>
      <c r="U682" s="8" t="s">
        <v>2059</v>
      </c>
    </row>
    <row r="683" spans="1:21" ht="29.25" customHeight="1" x14ac:dyDescent="0.25">
      <c r="A683" s="245"/>
      <c r="B683" s="255" t="s">
        <v>1867</v>
      </c>
      <c r="C683" s="181" t="s">
        <v>1868</v>
      </c>
      <c r="D683" s="111" t="s">
        <v>1869</v>
      </c>
      <c r="E683" s="56" t="s">
        <v>311</v>
      </c>
      <c r="F683" s="56" t="s">
        <v>312</v>
      </c>
      <c r="G683" s="111" t="s">
        <v>1870</v>
      </c>
      <c r="H683" s="56" t="s">
        <v>11</v>
      </c>
      <c r="I683" s="56" t="s">
        <v>11</v>
      </c>
      <c r="J683" s="56" t="s">
        <v>1871</v>
      </c>
      <c r="K683" s="56" t="s">
        <v>1697</v>
      </c>
      <c r="L683" s="56" t="s">
        <v>335</v>
      </c>
      <c r="M683" s="35"/>
      <c r="N683" s="111" t="s">
        <v>1872</v>
      </c>
      <c r="O683" s="35"/>
      <c r="P683" s="10" t="s">
        <v>331</v>
      </c>
      <c r="Q683" s="10" t="s">
        <v>331</v>
      </c>
      <c r="R683" s="10" t="s">
        <v>11</v>
      </c>
      <c r="S683" s="10" t="s">
        <v>331</v>
      </c>
      <c r="T683" s="35"/>
      <c r="U683" s="8" t="s">
        <v>2058</v>
      </c>
    </row>
    <row r="684" spans="1:21" ht="29.25" customHeight="1" x14ac:dyDescent="0.25">
      <c r="A684" s="245"/>
      <c r="B684" s="255"/>
      <c r="C684" s="181" t="s">
        <v>1873</v>
      </c>
      <c r="D684" s="10" t="s">
        <v>331</v>
      </c>
      <c r="E684" s="10" t="s">
        <v>331</v>
      </c>
      <c r="F684" s="10" t="s">
        <v>331</v>
      </c>
      <c r="G684" s="10" t="s">
        <v>331</v>
      </c>
      <c r="H684" s="10" t="s">
        <v>331</v>
      </c>
      <c r="I684" s="10" t="s">
        <v>331</v>
      </c>
      <c r="J684" s="10" t="s">
        <v>331</v>
      </c>
      <c r="K684" s="10" t="s">
        <v>331</v>
      </c>
      <c r="L684" s="10" t="s">
        <v>331</v>
      </c>
      <c r="M684" s="10" t="s">
        <v>331</v>
      </c>
      <c r="N684" s="10" t="s">
        <v>331</v>
      </c>
      <c r="O684" s="10" t="s">
        <v>331</v>
      </c>
      <c r="P684" s="10" t="s">
        <v>331</v>
      </c>
      <c r="Q684" s="10" t="s">
        <v>331</v>
      </c>
      <c r="R684" s="10" t="s">
        <v>331</v>
      </c>
      <c r="S684" s="10" t="s">
        <v>331</v>
      </c>
      <c r="T684" s="35"/>
      <c r="U684" s="8" t="s">
        <v>2059</v>
      </c>
    </row>
    <row r="685" spans="1:21" ht="29.25" customHeight="1" thickBot="1" x14ac:dyDescent="0.3">
      <c r="A685" s="256"/>
      <c r="B685" s="255"/>
      <c r="C685" s="179" t="s">
        <v>658</v>
      </c>
      <c r="D685" s="10" t="s">
        <v>331</v>
      </c>
      <c r="E685" s="10" t="s">
        <v>331</v>
      </c>
      <c r="F685" s="10" t="s">
        <v>331</v>
      </c>
      <c r="G685" s="10" t="s">
        <v>331</v>
      </c>
      <c r="H685" s="10" t="s">
        <v>331</v>
      </c>
      <c r="I685" s="10" t="s">
        <v>331</v>
      </c>
      <c r="J685" s="10" t="s">
        <v>331</v>
      </c>
      <c r="K685" s="10" t="s">
        <v>331</v>
      </c>
      <c r="L685" s="10" t="s">
        <v>331</v>
      </c>
      <c r="M685" s="10" t="s">
        <v>331</v>
      </c>
      <c r="N685" s="10" t="s">
        <v>331</v>
      </c>
      <c r="O685" s="10" t="s">
        <v>331</v>
      </c>
      <c r="P685" s="10" t="s">
        <v>331</v>
      </c>
      <c r="Q685" s="10" t="s">
        <v>331</v>
      </c>
      <c r="R685" s="10" t="s">
        <v>331</v>
      </c>
      <c r="S685" s="10" t="s">
        <v>331</v>
      </c>
      <c r="T685" s="35"/>
      <c r="U685" s="8" t="s">
        <v>2059</v>
      </c>
    </row>
    <row r="686" spans="1:21" ht="55.7" customHeight="1" thickBot="1" x14ac:dyDescent="0.3">
      <c r="A686" s="21" t="s">
        <v>208</v>
      </c>
      <c r="B686" s="37" t="s">
        <v>209</v>
      </c>
      <c r="C686" s="1" t="s">
        <v>331</v>
      </c>
      <c r="D686" s="4" t="s">
        <v>879</v>
      </c>
      <c r="E686" s="8" t="s">
        <v>311</v>
      </c>
      <c r="F686" s="8" t="s">
        <v>735</v>
      </c>
      <c r="G686" s="8" t="s">
        <v>315</v>
      </c>
      <c r="H686" s="8" t="s">
        <v>11</v>
      </c>
      <c r="I686" s="8" t="s">
        <v>11</v>
      </c>
      <c r="J686" s="4" t="s">
        <v>861</v>
      </c>
      <c r="K686" s="4" t="s">
        <v>861</v>
      </c>
      <c r="L686" s="8" t="s">
        <v>330</v>
      </c>
      <c r="M686" s="43" t="s">
        <v>330</v>
      </c>
      <c r="N686" s="64" t="s">
        <v>861</v>
      </c>
      <c r="O686" s="178" t="s">
        <v>331</v>
      </c>
      <c r="P686" s="178" t="s">
        <v>331</v>
      </c>
      <c r="Q686" s="178" t="s">
        <v>331</v>
      </c>
      <c r="R686" s="178" t="s">
        <v>11</v>
      </c>
      <c r="S686" s="178" t="s">
        <v>331</v>
      </c>
      <c r="T686" s="36"/>
      <c r="U686" s="8" t="s">
        <v>2059</v>
      </c>
    </row>
    <row r="687" spans="1:21" ht="42.75" customHeight="1" thickBot="1" x14ac:dyDescent="0.3">
      <c r="A687" s="381" t="s">
        <v>210</v>
      </c>
      <c r="B687" s="11" t="s">
        <v>211</v>
      </c>
      <c r="C687" s="189" t="s">
        <v>1437</v>
      </c>
      <c r="D687" s="56" t="s">
        <v>1454</v>
      </c>
      <c r="E687" s="10" t="s">
        <v>311</v>
      </c>
      <c r="F687" s="10" t="s">
        <v>735</v>
      </c>
      <c r="G687" s="10" t="s">
        <v>1455</v>
      </c>
      <c r="H687" s="10" t="s">
        <v>316</v>
      </c>
      <c r="I687" s="10" t="s">
        <v>331</v>
      </c>
      <c r="J687" s="111" t="s">
        <v>520</v>
      </c>
      <c r="K687" s="111" t="s">
        <v>520</v>
      </c>
      <c r="L687" s="10" t="s">
        <v>1218</v>
      </c>
      <c r="M687" s="10" t="s">
        <v>1218</v>
      </c>
      <c r="N687" s="111" t="s">
        <v>520</v>
      </c>
      <c r="O687" s="56" t="s">
        <v>1456</v>
      </c>
      <c r="P687" s="10" t="s">
        <v>331</v>
      </c>
      <c r="Q687" s="10" t="s">
        <v>331</v>
      </c>
      <c r="R687" s="178" t="s">
        <v>11</v>
      </c>
      <c r="S687" s="10" t="s">
        <v>331</v>
      </c>
      <c r="T687" s="35"/>
      <c r="U687" s="8" t="s">
        <v>2059</v>
      </c>
    </row>
    <row r="688" spans="1:21" ht="100.5" thickBot="1" x14ac:dyDescent="0.3">
      <c r="A688" s="265"/>
      <c r="B688" s="110" t="s">
        <v>212</v>
      </c>
      <c r="C688" s="91" t="s">
        <v>1014</v>
      </c>
      <c r="D688" s="9" t="s">
        <v>1010</v>
      </c>
      <c r="E688" s="10" t="s">
        <v>311</v>
      </c>
      <c r="F688" s="10" t="s">
        <v>762</v>
      </c>
      <c r="G688" s="10" t="s">
        <v>1011</v>
      </c>
      <c r="H688" s="10" t="s">
        <v>11</v>
      </c>
      <c r="I688" s="10" t="s">
        <v>11</v>
      </c>
      <c r="J688" s="111" t="s">
        <v>934</v>
      </c>
      <c r="K688" s="111" t="s">
        <v>349</v>
      </c>
      <c r="L688" s="10" t="s">
        <v>395</v>
      </c>
      <c r="M688" s="10" t="s">
        <v>395</v>
      </c>
      <c r="N688" s="35" t="s">
        <v>1012</v>
      </c>
      <c r="O688" s="111" t="s">
        <v>1013</v>
      </c>
      <c r="P688" s="10" t="s">
        <v>331</v>
      </c>
      <c r="Q688" s="10" t="s">
        <v>331</v>
      </c>
      <c r="R688" s="10" t="s">
        <v>11</v>
      </c>
      <c r="S688" s="10" t="s">
        <v>331</v>
      </c>
      <c r="T688" s="35"/>
      <c r="U688" s="8" t="s">
        <v>2059</v>
      </c>
    </row>
    <row r="689" spans="1:21" s="55" customFormat="1" ht="129" thickBot="1" x14ac:dyDescent="0.3">
      <c r="A689" s="266"/>
      <c r="B689" s="11" t="s">
        <v>213</v>
      </c>
      <c r="C689" s="138" t="s">
        <v>207</v>
      </c>
      <c r="D689" s="9" t="s">
        <v>1617</v>
      </c>
      <c r="E689" s="10" t="s">
        <v>311</v>
      </c>
      <c r="F689" s="10" t="s">
        <v>312</v>
      </c>
      <c r="G689" s="10" t="s">
        <v>724</v>
      </c>
      <c r="H689" s="10" t="s">
        <v>316</v>
      </c>
      <c r="I689" s="10" t="s">
        <v>331</v>
      </c>
      <c r="J689" s="10" t="s">
        <v>718</v>
      </c>
      <c r="K689" s="10" t="s">
        <v>718</v>
      </c>
      <c r="L689" s="111" t="s">
        <v>1618</v>
      </c>
      <c r="M689" s="111" t="s">
        <v>1618</v>
      </c>
      <c r="N689" s="10" t="s">
        <v>718</v>
      </c>
      <c r="O689" s="111" t="s">
        <v>1619</v>
      </c>
      <c r="P689" s="10" t="s">
        <v>331</v>
      </c>
      <c r="Q689" s="10" t="s">
        <v>11</v>
      </c>
      <c r="R689" s="10" t="s">
        <v>11</v>
      </c>
      <c r="S689" s="10" t="s">
        <v>331</v>
      </c>
      <c r="T689" s="35"/>
      <c r="U689" s="8" t="s">
        <v>2059</v>
      </c>
    </row>
    <row r="690" spans="1:21" ht="42.75" x14ac:dyDescent="0.25">
      <c r="A690" s="266"/>
      <c r="B690" s="252" t="s">
        <v>214</v>
      </c>
      <c r="C690" s="192" t="s">
        <v>731</v>
      </c>
      <c r="D690" s="139" t="s">
        <v>733</v>
      </c>
      <c r="E690" s="10" t="s">
        <v>311</v>
      </c>
      <c r="F690" s="10" t="s">
        <v>312</v>
      </c>
      <c r="G690" s="10" t="s">
        <v>315</v>
      </c>
      <c r="H690" s="10" t="s">
        <v>11</v>
      </c>
      <c r="I690" s="10" t="s">
        <v>611</v>
      </c>
      <c r="J690" s="111" t="s">
        <v>314</v>
      </c>
      <c r="K690" s="10" t="s">
        <v>718</v>
      </c>
      <c r="L690" s="10" t="s">
        <v>330</v>
      </c>
      <c r="M690" s="10" t="s">
        <v>330</v>
      </c>
      <c r="N690" s="10" t="s">
        <v>718</v>
      </c>
      <c r="O690" s="111" t="s">
        <v>2023</v>
      </c>
      <c r="P690" s="10" t="s">
        <v>331</v>
      </c>
      <c r="Q690" s="10" t="s">
        <v>611</v>
      </c>
      <c r="R690" s="10" t="s">
        <v>611</v>
      </c>
      <c r="S690" s="10" t="s">
        <v>611</v>
      </c>
      <c r="T690" s="35"/>
      <c r="U690" s="8" t="s">
        <v>2059</v>
      </c>
    </row>
    <row r="691" spans="1:21" ht="86.25" thickBot="1" x14ac:dyDescent="0.3">
      <c r="A691" s="266"/>
      <c r="B691" s="254"/>
      <c r="C691" s="194" t="s">
        <v>732</v>
      </c>
      <c r="D691" s="9" t="s">
        <v>516</v>
      </c>
      <c r="E691" s="10" t="s">
        <v>311</v>
      </c>
      <c r="F691" s="10" t="s">
        <v>735</v>
      </c>
      <c r="G691" s="10" t="s">
        <v>736</v>
      </c>
      <c r="H691" s="10" t="s">
        <v>11</v>
      </c>
      <c r="I691" s="10" t="s">
        <v>11</v>
      </c>
      <c r="J691" s="111" t="s">
        <v>737</v>
      </c>
      <c r="K691" s="111" t="s">
        <v>738</v>
      </c>
      <c r="L691" s="10" t="s">
        <v>330</v>
      </c>
      <c r="M691" s="10" t="s">
        <v>330</v>
      </c>
      <c r="N691" s="111" t="s">
        <v>738</v>
      </c>
      <c r="O691" s="111" t="s">
        <v>2024</v>
      </c>
      <c r="P691" s="10" t="s">
        <v>331</v>
      </c>
      <c r="Q691" s="10" t="s">
        <v>611</v>
      </c>
      <c r="R691" s="10" t="s">
        <v>611</v>
      </c>
      <c r="S691" s="10" t="s">
        <v>611</v>
      </c>
      <c r="T691" s="35"/>
      <c r="U691" s="8" t="s">
        <v>2059</v>
      </c>
    </row>
    <row r="692" spans="1:21" ht="54" customHeight="1" x14ac:dyDescent="0.25">
      <c r="A692" s="266"/>
      <c r="B692" s="252" t="s">
        <v>215</v>
      </c>
      <c r="C692" s="192" t="s">
        <v>993</v>
      </c>
      <c r="D692" s="9" t="s">
        <v>994</v>
      </c>
      <c r="E692" s="10" t="s">
        <v>311</v>
      </c>
      <c r="F692" s="10" t="s">
        <v>762</v>
      </c>
      <c r="G692" s="10" t="s">
        <v>762</v>
      </c>
      <c r="H692" s="10" t="s">
        <v>11</v>
      </c>
      <c r="I692" s="10" t="s">
        <v>331</v>
      </c>
      <c r="J692" s="111" t="s">
        <v>934</v>
      </c>
      <c r="K692" s="111" t="s">
        <v>349</v>
      </c>
      <c r="L692" s="111" t="s">
        <v>995</v>
      </c>
      <c r="M692" s="111" t="s">
        <v>995</v>
      </c>
      <c r="N692" s="111" t="s">
        <v>349</v>
      </c>
      <c r="O692" s="111" t="s">
        <v>764</v>
      </c>
      <c r="P692" s="10" t="s">
        <v>331</v>
      </c>
      <c r="Q692" s="10" t="s">
        <v>331</v>
      </c>
      <c r="R692" s="10" t="s">
        <v>331</v>
      </c>
      <c r="S692" s="10" t="s">
        <v>331</v>
      </c>
      <c r="T692" s="35"/>
      <c r="U692" s="8" t="s">
        <v>2059</v>
      </c>
    </row>
    <row r="693" spans="1:21" ht="49.5" customHeight="1" x14ac:dyDescent="0.25">
      <c r="A693" s="266"/>
      <c r="B693" s="253"/>
      <c r="C693" s="192" t="s">
        <v>996</v>
      </c>
      <c r="D693" s="9" t="s">
        <v>997</v>
      </c>
      <c r="E693" s="10" t="s">
        <v>311</v>
      </c>
      <c r="F693" s="10" t="s">
        <v>312</v>
      </c>
      <c r="G693" s="111" t="s">
        <v>315</v>
      </c>
      <c r="H693" s="10" t="s">
        <v>11</v>
      </c>
      <c r="I693" s="10" t="s">
        <v>331</v>
      </c>
      <c r="J693" s="111" t="s">
        <v>934</v>
      </c>
      <c r="K693" s="111" t="s">
        <v>349</v>
      </c>
      <c r="L693" s="111" t="s">
        <v>995</v>
      </c>
      <c r="M693" s="111" t="s">
        <v>995</v>
      </c>
      <c r="N693" s="111" t="s">
        <v>349</v>
      </c>
      <c r="O693" s="111" t="s">
        <v>998</v>
      </c>
      <c r="P693" s="10" t="s">
        <v>331</v>
      </c>
      <c r="Q693" s="10" t="s">
        <v>331</v>
      </c>
      <c r="R693" s="10" t="s">
        <v>331</v>
      </c>
      <c r="S693" s="10" t="s">
        <v>331</v>
      </c>
      <c r="T693" s="35"/>
      <c r="U693" s="8" t="s">
        <v>2059</v>
      </c>
    </row>
    <row r="694" spans="1:21" ht="50.25" customHeight="1" x14ac:dyDescent="0.25">
      <c r="A694" s="266"/>
      <c r="B694" s="253"/>
      <c r="C694" s="192" t="s">
        <v>999</v>
      </c>
      <c r="D694" s="9" t="s">
        <v>1000</v>
      </c>
      <c r="E694" s="10" t="s">
        <v>311</v>
      </c>
      <c r="F694" s="10" t="s">
        <v>762</v>
      </c>
      <c r="G694" s="111" t="s">
        <v>1682</v>
      </c>
      <c r="H694" s="10" t="s">
        <v>11</v>
      </c>
      <c r="I694" s="10" t="s">
        <v>331</v>
      </c>
      <c r="J694" s="111" t="s">
        <v>934</v>
      </c>
      <c r="K694" s="111" t="s">
        <v>349</v>
      </c>
      <c r="L694" s="111" t="s">
        <v>995</v>
      </c>
      <c r="M694" s="111" t="s">
        <v>995</v>
      </c>
      <c r="N694" s="111" t="s">
        <v>349</v>
      </c>
      <c r="O694" s="111" t="s">
        <v>998</v>
      </c>
      <c r="P694" s="10" t="s">
        <v>331</v>
      </c>
      <c r="Q694" s="10" t="s">
        <v>331</v>
      </c>
      <c r="R694" s="10" t="s">
        <v>331</v>
      </c>
      <c r="S694" s="10" t="s">
        <v>331</v>
      </c>
      <c r="T694" s="35"/>
      <c r="U694" s="8" t="s">
        <v>2059</v>
      </c>
    </row>
    <row r="695" spans="1:21" ht="60" customHeight="1" x14ac:dyDescent="0.25">
      <c r="A695" s="266"/>
      <c r="B695" s="253"/>
      <c r="C695" s="192" t="s">
        <v>1001</v>
      </c>
      <c r="D695" s="9" t="s">
        <v>1002</v>
      </c>
      <c r="E695" s="10" t="s">
        <v>311</v>
      </c>
      <c r="F695" s="10" t="s">
        <v>762</v>
      </c>
      <c r="G695" s="111" t="s">
        <v>1682</v>
      </c>
      <c r="H695" s="10" t="s">
        <v>11</v>
      </c>
      <c r="I695" s="10" t="s">
        <v>331</v>
      </c>
      <c r="J695" s="111" t="s">
        <v>934</v>
      </c>
      <c r="K695" s="111" t="s">
        <v>349</v>
      </c>
      <c r="L695" s="111" t="s">
        <v>995</v>
      </c>
      <c r="M695" s="111" t="s">
        <v>995</v>
      </c>
      <c r="N695" s="111" t="s">
        <v>349</v>
      </c>
      <c r="O695" s="111" t="s">
        <v>1003</v>
      </c>
      <c r="P695" s="10" t="s">
        <v>331</v>
      </c>
      <c r="Q695" s="10" t="s">
        <v>331</v>
      </c>
      <c r="R695" s="10" t="s">
        <v>331</v>
      </c>
      <c r="S695" s="10" t="s">
        <v>331</v>
      </c>
      <c r="T695" s="35"/>
      <c r="U695" s="8" t="s">
        <v>2058</v>
      </c>
    </row>
    <row r="696" spans="1:21" ht="67.5" customHeight="1" x14ac:dyDescent="0.25">
      <c r="A696" s="266"/>
      <c r="B696" s="253"/>
      <c r="C696" s="192" t="s">
        <v>1004</v>
      </c>
      <c r="D696" s="9" t="s">
        <v>1005</v>
      </c>
      <c r="E696" s="10" t="s">
        <v>311</v>
      </c>
      <c r="F696" s="10" t="s">
        <v>762</v>
      </c>
      <c r="G696" s="111" t="s">
        <v>1682</v>
      </c>
      <c r="H696" s="10" t="s">
        <v>11</v>
      </c>
      <c r="I696" s="10" t="s">
        <v>331</v>
      </c>
      <c r="J696" s="111" t="s">
        <v>934</v>
      </c>
      <c r="K696" s="111" t="s">
        <v>349</v>
      </c>
      <c r="L696" s="111" t="s">
        <v>995</v>
      </c>
      <c r="M696" s="111" t="s">
        <v>995</v>
      </c>
      <c r="N696" s="111" t="s">
        <v>349</v>
      </c>
      <c r="O696" s="111" t="s">
        <v>1006</v>
      </c>
      <c r="P696" s="10" t="s">
        <v>331</v>
      </c>
      <c r="Q696" s="10" t="s">
        <v>331</v>
      </c>
      <c r="R696" s="10" t="s">
        <v>331</v>
      </c>
      <c r="S696" s="10" t="s">
        <v>331</v>
      </c>
      <c r="T696" s="35"/>
      <c r="U696" s="8" t="s">
        <v>2059</v>
      </c>
    </row>
    <row r="697" spans="1:21" ht="29.25" customHeight="1" thickBot="1" x14ac:dyDescent="0.3">
      <c r="A697" s="266"/>
      <c r="B697" s="254"/>
      <c r="C697" s="192" t="s">
        <v>1007</v>
      </c>
      <c r="D697" s="9" t="s">
        <v>1008</v>
      </c>
      <c r="E697" s="10" t="s">
        <v>311</v>
      </c>
      <c r="F697" s="10" t="s">
        <v>762</v>
      </c>
      <c r="G697" s="10" t="s">
        <v>1682</v>
      </c>
      <c r="H697" s="10" t="s">
        <v>11</v>
      </c>
      <c r="I697" s="10" t="s">
        <v>11</v>
      </c>
      <c r="J697" s="111" t="s">
        <v>934</v>
      </c>
      <c r="K697" s="111" t="s">
        <v>349</v>
      </c>
      <c r="L697" s="111" t="s">
        <v>995</v>
      </c>
      <c r="M697" s="111" t="s">
        <v>995</v>
      </c>
      <c r="N697" s="111" t="s">
        <v>349</v>
      </c>
      <c r="O697" s="111" t="s">
        <v>1009</v>
      </c>
      <c r="P697" s="10" t="s">
        <v>331</v>
      </c>
      <c r="Q697" s="10" t="s">
        <v>331</v>
      </c>
      <c r="R697" s="10" t="s">
        <v>331</v>
      </c>
      <c r="S697" s="10" t="s">
        <v>331</v>
      </c>
      <c r="T697" s="35"/>
      <c r="U697" s="8" t="s">
        <v>2059</v>
      </c>
    </row>
    <row r="698" spans="1:21" ht="128.25" x14ac:dyDescent="0.25">
      <c r="A698" s="266"/>
      <c r="B698" s="110" t="s">
        <v>216</v>
      </c>
      <c r="C698" s="192" t="s">
        <v>1509</v>
      </c>
      <c r="D698" s="9" t="s">
        <v>834</v>
      </c>
      <c r="E698" s="10" t="s">
        <v>311</v>
      </c>
      <c r="F698" s="10" t="s">
        <v>735</v>
      </c>
      <c r="G698" s="10" t="s">
        <v>736</v>
      </c>
      <c r="H698" s="10" t="s">
        <v>11</v>
      </c>
      <c r="I698" s="10" t="s">
        <v>11</v>
      </c>
      <c r="J698" s="10" t="s">
        <v>835</v>
      </c>
      <c r="K698" s="10" t="s">
        <v>836</v>
      </c>
      <c r="L698" s="111" t="s">
        <v>496</v>
      </c>
      <c r="M698" s="111" t="s">
        <v>496</v>
      </c>
      <c r="N698" s="10" t="s">
        <v>836</v>
      </c>
      <c r="O698" s="111" t="s">
        <v>837</v>
      </c>
      <c r="P698" s="10" t="s">
        <v>331</v>
      </c>
      <c r="Q698" s="10" t="s">
        <v>11</v>
      </c>
      <c r="R698" s="10" t="s">
        <v>11</v>
      </c>
      <c r="S698" s="10" t="s">
        <v>331</v>
      </c>
      <c r="T698" s="35"/>
      <c r="U698" s="8" t="s">
        <v>2059</v>
      </c>
    </row>
    <row r="699" spans="1:21" ht="164.25" customHeight="1" x14ac:dyDescent="0.25">
      <c r="A699" s="266"/>
      <c r="B699" s="341" t="s">
        <v>217</v>
      </c>
      <c r="C699" s="181" t="s">
        <v>991</v>
      </c>
      <c r="D699" s="9" t="s">
        <v>992</v>
      </c>
      <c r="E699" s="10" t="s">
        <v>311</v>
      </c>
      <c r="F699" s="10" t="s">
        <v>762</v>
      </c>
      <c r="G699" s="10" t="s">
        <v>940</v>
      </c>
      <c r="H699" s="10" t="s">
        <v>11</v>
      </c>
      <c r="I699" s="10" t="s">
        <v>331</v>
      </c>
      <c r="J699" s="111" t="s">
        <v>934</v>
      </c>
      <c r="K699" s="9" t="s">
        <v>941</v>
      </c>
      <c r="L699" s="10" t="s">
        <v>677</v>
      </c>
      <c r="M699" s="10" t="s">
        <v>677</v>
      </c>
      <c r="N699" s="111" t="s">
        <v>349</v>
      </c>
      <c r="O699" s="111" t="s">
        <v>764</v>
      </c>
      <c r="P699" s="10" t="s">
        <v>331</v>
      </c>
      <c r="Q699" s="10" t="s">
        <v>331</v>
      </c>
      <c r="R699" s="10" t="s">
        <v>11</v>
      </c>
      <c r="S699" s="10" t="s">
        <v>331</v>
      </c>
      <c r="T699" s="35"/>
      <c r="U699" s="35"/>
    </row>
    <row r="700" spans="1:21" ht="66.75" customHeight="1" thickBot="1" x14ac:dyDescent="0.3">
      <c r="A700" s="266"/>
      <c r="B700" s="341"/>
      <c r="C700" s="181" t="s">
        <v>1462</v>
      </c>
      <c r="D700" s="9" t="s">
        <v>988</v>
      </c>
      <c r="E700" s="10" t="s">
        <v>311</v>
      </c>
      <c r="F700" s="10" t="s">
        <v>762</v>
      </c>
      <c r="G700" s="111" t="s">
        <v>989</v>
      </c>
      <c r="H700" s="10" t="s">
        <v>11</v>
      </c>
      <c r="I700" s="10" t="s">
        <v>331</v>
      </c>
      <c r="J700" s="111" t="s">
        <v>934</v>
      </c>
      <c r="K700" s="9" t="s">
        <v>990</v>
      </c>
      <c r="L700" s="10" t="s">
        <v>330</v>
      </c>
      <c r="M700" s="10" t="s">
        <v>330</v>
      </c>
      <c r="N700" s="111" t="s">
        <v>990</v>
      </c>
      <c r="O700" s="111" t="s">
        <v>1692</v>
      </c>
      <c r="P700" s="10" t="s">
        <v>331</v>
      </c>
      <c r="Q700" s="10" t="s">
        <v>331</v>
      </c>
      <c r="R700" s="10" t="s">
        <v>11</v>
      </c>
      <c r="S700" s="10" t="s">
        <v>331</v>
      </c>
      <c r="T700" s="35"/>
      <c r="U700" s="35"/>
    </row>
    <row r="701" spans="1:21" ht="43.5" thickBot="1" x14ac:dyDescent="0.3">
      <c r="A701" s="266"/>
      <c r="B701" s="11" t="s">
        <v>218</v>
      </c>
      <c r="C701" s="189" t="s">
        <v>523</v>
      </c>
      <c r="D701" s="56" t="s">
        <v>1457</v>
      </c>
      <c r="E701" s="10" t="s">
        <v>311</v>
      </c>
      <c r="F701" s="10" t="s">
        <v>735</v>
      </c>
      <c r="G701" s="10" t="s">
        <v>940</v>
      </c>
      <c r="H701" s="10" t="s">
        <v>11</v>
      </c>
      <c r="I701" s="10" t="s">
        <v>331</v>
      </c>
      <c r="J701" s="10" t="s">
        <v>1439</v>
      </c>
      <c r="K701" s="10" t="s">
        <v>1439</v>
      </c>
      <c r="L701" s="111" t="s">
        <v>496</v>
      </c>
      <c r="M701" s="111" t="s">
        <v>496</v>
      </c>
      <c r="N701" s="10" t="s">
        <v>1439</v>
      </c>
      <c r="O701" s="111" t="s">
        <v>1458</v>
      </c>
      <c r="P701" s="35"/>
      <c r="Q701" s="10" t="s">
        <v>1459</v>
      </c>
      <c r="R701" s="10" t="s">
        <v>316</v>
      </c>
      <c r="S701" s="10"/>
      <c r="T701" s="35"/>
      <c r="U701" s="35"/>
    </row>
    <row r="702" spans="1:21" ht="84.75" customHeight="1" thickBot="1" x14ac:dyDescent="0.3">
      <c r="A702" s="266"/>
      <c r="B702" s="11" t="s">
        <v>219</v>
      </c>
      <c r="C702" s="192" t="s">
        <v>331</v>
      </c>
      <c r="D702" s="9" t="s">
        <v>986</v>
      </c>
      <c r="E702" s="10" t="s">
        <v>311</v>
      </c>
      <c r="F702" s="10" t="s">
        <v>762</v>
      </c>
      <c r="G702" s="10" t="s">
        <v>940</v>
      </c>
      <c r="H702" s="10" t="s">
        <v>11</v>
      </c>
      <c r="I702" s="10" t="s">
        <v>11</v>
      </c>
      <c r="J702" s="111" t="s">
        <v>934</v>
      </c>
      <c r="K702" s="9" t="s">
        <v>941</v>
      </c>
      <c r="L702" s="10" t="s">
        <v>330</v>
      </c>
      <c r="M702" s="10" t="s">
        <v>330</v>
      </c>
      <c r="N702" s="111" t="s">
        <v>349</v>
      </c>
      <c r="O702" s="111" t="s">
        <v>987</v>
      </c>
      <c r="P702" s="10" t="s">
        <v>331</v>
      </c>
      <c r="Q702" s="10" t="s">
        <v>331</v>
      </c>
      <c r="R702" s="10" t="s">
        <v>331</v>
      </c>
      <c r="S702" s="10" t="s">
        <v>331</v>
      </c>
      <c r="T702" s="35"/>
      <c r="U702" s="35"/>
    </row>
    <row r="703" spans="1:21" ht="105.95" customHeight="1" thickBot="1" x14ac:dyDescent="0.3">
      <c r="A703" s="266"/>
      <c r="B703" s="11" t="s">
        <v>220</v>
      </c>
      <c r="C703" s="192" t="s">
        <v>220</v>
      </c>
      <c r="D703" s="9" t="s">
        <v>984</v>
      </c>
      <c r="E703" s="10" t="s">
        <v>311</v>
      </c>
      <c r="F703" s="10" t="s">
        <v>762</v>
      </c>
      <c r="G703" s="10" t="s">
        <v>940</v>
      </c>
      <c r="H703" s="10" t="s">
        <v>11</v>
      </c>
      <c r="I703" s="10" t="s">
        <v>331</v>
      </c>
      <c r="J703" s="111" t="s">
        <v>934</v>
      </c>
      <c r="K703" s="9" t="s">
        <v>941</v>
      </c>
      <c r="L703" s="10" t="s">
        <v>330</v>
      </c>
      <c r="M703" s="10" t="s">
        <v>330</v>
      </c>
      <c r="N703" s="111" t="s">
        <v>349</v>
      </c>
      <c r="O703" s="111" t="s">
        <v>985</v>
      </c>
      <c r="P703" s="10" t="s">
        <v>331</v>
      </c>
      <c r="Q703" s="10" t="s">
        <v>331</v>
      </c>
      <c r="R703" s="10" t="s">
        <v>331</v>
      </c>
      <c r="S703" s="10" t="s">
        <v>331</v>
      </c>
      <c r="T703" s="35"/>
      <c r="U703" s="35"/>
    </row>
    <row r="704" spans="1:21" ht="129" thickBot="1" x14ac:dyDescent="0.3">
      <c r="A704" s="266"/>
      <c r="B704" s="11" t="s">
        <v>221</v>
      </c>
      <c r="C704" s="192" t="s">
        <v>983</v>
      </c>
      <c r="D704" s="9" t="s">
        <v>982</v>
      </c>
      <c r="E704" s="10" t="s">
        <v>311</v>
      </c>
      <c r="F704" s="10" t="s">
        <v>762</v>
      </c>
      <c r="G704" s="10" t="s">
        <v>940</v>
      </c>
      <c r="H704" s="10" t="s">
        <v>11</v>
      </c>
      <c r="I704" s="10" t="s">
        <v>331</v>
      </c>
      <c r="J704" s="111" t="s">
        <v>934</v>
      </c>
      <c r="K704" s="9" t="s">
        <v>981</v>
      </c>
      <c r="L704" s="10" t="s">
        <v>980</v>
      </c>
      <c r="M704" s="10" t="s">
        <v>334</v>
      </c>
      <c r="N704" s="111" t="s">
        <v>349</v>
      </c>
      <c r="O704" s="111" t="s">
        <v>979</v>
      </c>
      <c r="P704" s="10" t="s">
        <v>331</v>
      </c>
      <c r="Q704" s="10" t="s">
        <v>331</v>
      </c>
      <c r="R704" s="10" t="s">
        <v>331</v>
      </c>
      <c r="S704" s="10" t="s">
        <v>331</v>
      </c>
      <c r="T704" s="35"/>
      <c r="U704" s="35"/>
    </row>
    <row r="705" spans="1:21" ht="174" customHeight="1" thickBot="1" x14ac:dyDescent="0.3">
      <c r="A705" s="266"/>
      <c r="B705" s="11" t="s">
        <v>222</v>
      </c>
      <c r="C705" s="192" t="s">
        <v>975</v>
      </c>
      <c r="D705" s="9" t="s">
        <v>976</v>
      </c>
      <c r="E705" s="10" t="s">
        <v>311</v>
      </c>
      <c r="F705" s="10" t="s">
        <v>762</v>
      </c>
      <c r="G705" s="10" t="s">
        <v>940</v>
      </c>
      <c r="H705" s="10" t="s">
        <v>11</v>
      </c>
      <c r="I705" s="10" t="s">
        <v>331</v>
      </c>
      <c r="J705" s="111" t="s">
        <v>934</v>
      </c>
      <c r="K705" s="9" t="s">
        <v>977</v>
      </c>
      <c r="L705" s="10" t="s">
        <v>330</v>
      </c>
      <c r="M705" s="10" t="s">
        <v>330</v>
      </c>
      <c r="N705" s="111" t="s">
        <v>349</v>
      </c>
      <c r="O705" s="111" t="s">
        <v>978</v>
      </c>
      <c r="P705" s="10" t="s">
        <v>331</v>
      </c>
      <c r="Q705" s="10" t="s">
        <v>331</v>
      </c>
      <c r="R705" s="10" t="s">
        <v>331</v>
      </c>
      <c r="S705" s="10" t="s">
        <v>331</v>
      </c>
      <c r="T705" s="35"/>
      <c r="U705" s="35"/>
    </row>
    <row r="706" spans="1:21" ht="85.5" customHeight="1" thickBot="1" x14ac:dyDescent="0.3">
      <c r="A706" s="267"/>
      <c r="B706" s="117" t="s">
        <v>223</v>
      </c>
      <c r="C706" s="189" t="s">
        <v>1510</v>
      </c>
      <c r="D706" s="9" t="s">
        <v>517</v>
      </c>
      <c r="E706" s="305" t="s">
        <v>1510</v>
      </c>
      <c r="F706" s="306"/>
      <c r="G706" s="306"/>
      <c r="H706" s="306"/>
      <c r="I706" s="306"/>
      <c r="J706" s="306"/>
      <c r="K706" s="306"/>
      <c r="L706" s="306"/>
      <c r="M706" s="306"/>
      <c r="N706" s="306"/>
      <c r="O706" s="306"/>
      <c r="P706" s="306"/>
      <c r="Q706" s="306"/>
      <c r="R706" s="306"/>
      <c r="S706" s="306"/>
      <c r="T706" s="306"/>
      <c r="U706" s="307"/>
    </row>
    <row r="707" spans="1:21" ht="54" customHeight="1" thickBot="1" x14ac:dyDescent="0.3">
      <c r="A707" s="23" t="s">
        <v>224</v>
      </c>
      <c r="B707" s="7" t="s">
        <v>331</v>
      </c>
      <c r="C707" s="22" t="s">
        <v>331</v>
      </c>
      <c r="D707" s="6" t="s">
        <v>1472</v>
      </c>
      <c r="E707" s="10" t="s">
        <v>311</v>
      </c>
      <c r="F707" s="8" t="s">
        <v>735</v>
      </c>
      <c r="G707" s="4" t="s">
        <v>1473</v>
      </c>
      <c r="H707" s="8" t="s">
        <v>316</v>
      </c>
      <c r="I707" s="8" t="s">
        <v>331</v>
      </c>
      <c r="J707" s="8" t="s">
        <v>1433</v>
      </c>
      <c r="K707" s="8" t="s">
        <v>1433</v>
      </c>
      <c r="L707" s="8" t="s">
        <v>853</v>
      </c>
      <c r="M707" s="4" t="s">
        <v>1948</v>
      </c>
      <c r="N707" s="36" t="s">
        <v>1952</v>
      </c>
      <c r="O707" s="43" t="s">
        <v>1471</v>
      </c>
      <c r="P707" s="10" t="s">
        <v>331</v>
      </c>
      <c r="Q707" s="10" t="s">
        <v>331</v>
      </c>
      <c r="R707" s="10" t="s">
        <v>11</v>
      </c>
      <c r="S707" s="10" t="s">
        <v>331</v>
      </c>
      <c r="T707" s="36"/>
      <c r="U707" s="36"/>
    </row>
    <row r="708" spans="1:21" ht="60" customHeight="1" x14ac:dyDescent="0.25">
      <c r="A708" s="381" t="s">
        <v>225</v>
      </c>
      <c r="B708" s="341" t="s">
        <v>1332</v>
      </c>
      <c r="C708" s="189" t="s">
        <v>398</v>
      </c>
      <c r="D708" s="9" t="s">
        <v>1071</v>
      </c>
      <c r="E708" s="10" t="s">
        <v>311</v>
      </c>
      <c r="F708" s="10" t="s">
        <v>735</v>
      </c>
      <c r="G708" s="10" t="s">
        <v>550</v>
      </c>
      <c r="H708" s="10" t="s">
        <v>11</v>
      </c>
      <c r="I708" s="10" t="s">
        <v>331</v>
      </c>
      <c r="J708" s="111" t="s">
        <v>1774</v>
      </c>
      <c r="K708" s="111" t="s">
        <v>1333</v>
      </c>
      <c r="L708" s="111" t="s">
        <v>496</v>
      </c>
      <c r="M708" s="111" t="s">
        <v>496</v>
      </c>
      <c r="N708" s="111" t="s">
        <v>1333</v>
      </c>
      <c r="O708" s="111" t="s">
        <v>1072</v>
      </c>
      <c r="P708" s="10" t="s">
        <v>331</v>
      </c>
      <c r="Q708" s="10" t="s">
        <v>331</v>
      </c>
      <c r="R708" s="10" t="s">
        <v>11</v>
      </c>
      <c r="S708" s="10" t="s">
        <v>331</v>
      </c>
      <c r="T708" s="36"/>
      <c r="U708" s="36"/>
    </row>
    <row r="709" spans="1:21" ht="60" customHeight="1" x14ac:dyDescent="0.25">
      <c r="A709" s="382"/>
      <c r="B709" s="341"/>
      <c r="C709" s="189" t="s">
        <v>575</v>
      </c>
      <c r="D709" s="9" t="s">
        <v>1334</v>
      </c>
      <c r="E709" s="10" t="s">
        <v>311</v>
      </c>
      <c r="F709" s="10" t="s">
        <v>735</v>
      </c>
      <c r="G709" s="10" t="s">
        <v>550</v>
      </c>
      <c r="H709" s="10" t="s">
        <v>11</v>
      </c>
      <c r="I709" s="10" t="s">
        <v>331</v>
      </c>
      <c r="J709" s="111" t="s">
        <v>1333</v>
      </c>
      <c r="K709" s="111" t="s">
        <v>1333</v>
      </c>
      <c r="L709" s="111" t="s">
        <v>496</v>
      </c>
      <c r="M709" s="111" t="s">
        <v>496</v>
      </c>
      <c r="N709" s="111" t="s">
        <v>1333</v>
      </c>
      <c r="O709" s="111" t="s">
        <v>1072</v>
      </c>
      <c r="P709" s="10" t="s">
        <v>331</v>
      </c>
      <c r="Q709" s="10" t="s">
        <v>331</v>
      </c>
      <c r="R709" s="10" t="s">
        <v>11</v>
      </c>
      <c r="S709" s="10" t="s">
        <v>331</v>
      </c>
      <c r="T709" s="36"/>
      <c r="U709" s="36"/>
    </row>
    <row r="710" spans="1:21" ht="60" customHeight="1" x14ac:dyDescent="0.25">
      <c r="A710" s="382"/>
      <c r="B710" s="341"/>
      <c r="C710" s="189" t="s">
        <v>1335</v>
      </c>
      <c r="D710" s="9" t="s">
        <v>1336</v>
      </c>
      <c r="E710" s="10" t="s">
        <v>311</v>
      </c>
      <c r="F710" s="10" t="s">
        <v>735</v>
      </c>
      <c r="G710" s="10" t="s">
        <v>327</v>
      </c>
      <c r="H710" s="10" t="s">
        <v>11</v>
      </c>
      <c r="I710" s="10" t="s">
        <v>331</v>
      </c>
      <c r="J710" s="111" t="s">
        <v>1337</v>
      </c>
      <c r="K710" s="111" t="s">
        <v>1337</v>
      </c>
      <c r="L710" s="111" t="s">
        <v>496</v>
      </c>
      <c r="M710" s="111" t="s">
        <v>496</v>
      </c>
      <c r="N710" s="111" t="s">
        <v>1337</v>
      </c>
      <c r="O710" s="111" t="s">
        <v>1338</v>
      </c>
      <c r="P710" s="10" t="s">
        <v>331</v>
      </c>
      <c r="Q710" s="10" t="s">
        <v>331</v>
      </c>
      <c r="R710" s="10" t="s">
        <v>11</v>
      </c>
      <c r="S710" s="10" t="s">
        <v>331</v>
      </c>
      <c r="T710" s="36"/>
      <c r="U710" s="36"/>
    </row>
    <row r="711" spans="1:21" ht="60" customHeight="1" x14ac:dyDescent="0.25">
      <c r="A711" s="382"/>
      <c r="B711" s="341"/>
      <c r="C711" s="189" t="s">
        <v>1339</v>
      </c>
      <c r="D711" s="9" t="s">
        <v>1340</v>
      </c>
      <c r="E711" s="10" t="s">
        <v>311</v>
      </c>
      <c r="F711" s="10" t="s">
        <v>735</v>
      </c>
      <c r="G711" s="10" t="s">
        <v>550</v>
      </c>
      <c r="H711" s="10" t="s">
        <v>11</v>
      </c>
      <c r="I711" s="10" t="s">
        <v>331</v>
      </c>
      <c r="J711" s="111" t="s">
        <v>1775</v>
      </c>
      <c r="K711" s="111" t="s">
        <v>1775</v>
      </c>
      <c r="L711" s="111" t="s">
        <v>496</v>
      </c>
      <c r="M711" s="111" t="s">
        <v>496</v>
      </c>
      <c r="N711" s="111" t="s">
        <v>1775</v>
      </c>
      <c r="O711" s="111" t="s">
        <v>1338</v>
      </c>
      <c r="P711" s="10" t="s">
        <v>331</v>
      </c>
      <c r="Q711" s="10" t="s">
        <v>331</v>
      </c>
      <c r="R711" s="10" t="s">
        <v>11</v>
      </c>
      <c r="S711" s="10" t="s">
        <v>331</v>
      </c>
      <c r="T711" s="36"/>
      <c r="U711" s="36"/>
    </row>
    <row r="712" spans="1:21" ht="126" customHeight="1" thickBot="1" x14ac:dyDescent="0.3">
      <c r="A712" s="267"/>
      <c r="B712" s="302"/>
      <c r="C712" s="180" t="s">
        <v>657</v>
      </c>
      <c r="D712" s="71" t="s">
        <v>1341</v>
      </c>
      <c r="E712" s="118" t="s">
        <v>311</v>
      </c>
      <c r="F712" s="10" t="s">
        <v>735</v>
      </c>
      <c r="G712" s="118" t="s">
        <v>1776</v>
      </c>
      <c r="H712" s="118" t="s">
        <v>11</v>
      </c>
      <c r="I712" s="118" t="s">
        <v>331</v>
      </c>
      <c r="J712" s="108" t="s">
        <v>1337</v>
      </c>
      <c r="K712" s="108" t="s">
        <v>1337</v>
      </c>
      <c r="L712" s="111" t="s">
        <v>496</v>
      </c>
      <c r="M712" s="111" t="s">
        <v>496</v>
      </c>
      <c r="N712" s="108" t="s">
        <v>1337</v>
      </c>
      <c r="O712" s="111" t="s">
        <v>1338</v>
      </c>
      <c r="P712" s="10" t="s">
        <v>331</v>
      </c>
      <c r="Q712" s="10" t="s">
        <v>331</v>
      </c>
      <c r="R712" s="118" t="s">
        <v>11</v>
      </c>
      <c r="S712" s="10" t="s">
        <v>331</v>
      </c>
      <c r="T712" s="36"/>
      <c r="U712" s="36"/>
    </row>
    <row r="713" spans="1:21" ht="35.25" customHeight="1" x14ac:dyDescent="0.25">
      <c r="A713" s="244" t="s">
        <v>226</v>
      </c>
      <c r="B713" s="280" t="s">
        <v>331</v>
      </c>
      <c r="C713" s="192" t="s">
        <v>967</v>
      </c>
      <c r="D713" s="9" t="s">
        <v>968</v>
      </c>
      <c r="E713" s="10" t="s">
        <v>311</v>
      </c>
      <c r="F713" s="10" t="s">
        <v>762</v>
      </c>
      <c r="G713" s="10" t="s">
        <v>940</v>
      </c>
      <c r="H713" s="10" t="s">
        <v>11</v>
      </c>
      <c r="I713" s="10" t="s">
        <v>331</v>
      </c>
      <c r="J713" s="111" t="s">
        <v>934</v>
      </c>
      <c r="K713" s="111" t="s">
        <v>969</v>
      </c>
      <c r="L713" s="10" t="s">
        <v>330</v>
      </c>
      <c r="M713" s="10" t="s">
        <v>330</v>
      </c>
      <c r="N713" s="111" t="s">
        <v>349</v>
      </c>
      <c r="O713" s="111" t="s">
        <v>970</v>
      </c>
      <c r="P713" s="10" t="s">
        <v>331</v>
      </c>
      <c r="Q713" s="10" t="s">
        <v>331</v>
      </c>
      <c r="R713" s="10" t="s">
        <v>331</v>
      </c>
      <c r="S713" s="10" t="s">
        <v>331</v>
      </c>
      <c r="T713" s="36"/>
      <c r="U713" s="36"/>
    </row>
    <row r="714" spans="1:21" ht="43.5" customHeight="1" x14ac:dyDescent="0.25">
      <c r="A714" s="245"/>
      <c r="B714" s="281"/>
      <c r="C714" s="192" t="s">
        <v>971</v>
      </c>
      <c r="D714" s="9" t="s">
        <v>972</v>
      </c>
      <c r="E714" s="10" t="s">
        <v>311</v>
      </c>
      <c r="F714" s="10" t="s">
        <v>762</v>
      </c>
      <c r="G714" s="111" t="s">
        <v>1673</v>
      </c>
      <c r="H714" s="10" t="s">
        <v>11</v>
      </c>
      <c r="I714" s="111" t="s">
        <v>348</v>
      </c>
      <c r="J714" s="111" t="s">
        <v>934</v>
      </c>
      <c r="K714" s="111" t="s">
        <v>969</v>
      </c>
      <c r="L714" s="10" t="s">
        <v>330</v>
      </c>
      <c r="M714" s="10" t="s">
        <v>330</v>
      </c>
      <c r="N714" s="111" t="s">
        <v>349</v>
      </c>
      <c r="O714" s="111" t="s">
        <v>970</v>
      </c>
      <c r="P714" s="10" t="s">
        <v>331</v>
      </c>
      <c r="Q714" s="10" t="s">
        <v>331</v>
      </c>
      <c r="R714" s="10" t="s">
        <v>331</v>
      </c>
      <c r="S714" s="10" t="s">
        <v>331</v>
      </c>
      <c r="T714" s="36"/>
      <c r="U714" s="36"/>
    </row>
    <row r="715" spans="1:21" ht="58.5" customHeight="1" thickBot="1" x14ac:dyDescent="0.3">
      <c r="A715" s="245"/>
      <c r="B715" s="340"/>
      <c r="C715" s="87" t="s">
        <v>973</v>
      </c>
      <c r="D715" s="71" t="s">
        <v>974</v>
      </c>
      <c r="E715" s="118" t="s">
        <v>311</v>
      </c>
      <c r="F715" s="118" t="s">
        <v>762</v>
      </c>
      <c r="G715" s="108" t="s">
        <v>1673</v>
      </c>
      <c r="H715" s="118" t="s">
        <v>11</v>
      </c>
      <c r="I715" s="108" t="s">
        <v>348</v>
      </c>
      <c r="J715" s="108" t="s">
        <v>934</v>
      </c>
      <c r="K715" s="108" t="s">
        <v>969</v>
      </c>
      <c r="L715" s="118" t="s">
        <v>330</v>
      </c>
      <c r="M715" s="118" t="s">
        <v>330</v>
      </c>
      <c r="N715" s="108" t="s">
        <v>349</v>
      </c>
      <c r="O715" s="108" t="s">
        <v>970</v>
      </c>
      <c r="P715" s="118" t="s">
        <v>331</v>
      </c>
      <c r="Q715" s="118" t="s">
        <v>331</v>
      </c>
      <c r="R715" s="118" t="s">
        <v>331</v>
      </c>
      <c r="S715" s="118" t="s">
        <v>331</v>
      </c>
      <c r="T715" s="36"/>
      <c r="U715" s="36"/>
    </row>
    <row r="716" spans="1:21" ht="300" x14ac:dyDescent="0.25">
      <c r="A716" s="237" t="s">
        <v>1519</v>
      </c>
      <c r="B716" s="255" t="s">
        <v>1852</v>
      </c>
      <c r="C716" s="181" t="s">
        <v>567</v>
      </c>
      <c r="D716" s="111" t="s">
        <v>1520</v>
      </c>
      <c r="E716" s="10" t="s">
        <v>311</v>
      </c>
      <c r="F716" s="111" t="s">
        <v>735</v>
      </c>
      <c r="G716" s="111" t="s">
        <v>1521</v>
      </c>
      <c r="H716" s="10" t="s">
        <v>11</v>
      </c>
      <c r="I716" s="10" t="s">
        <v>331</v>
      </c>
      <c r="J716" s="111" t="s">
        <v>1499</v>
      </c>
      <c r="K716" s="111" t="s">
        <v>1499</v>
      </c>
      <c r="L716" s="111" t="s">
        <v>1522</v>
      </c>
      <c r="M716" s="111" t="s">
        <v>1522</v>
      </c>
      <c r="N716" s="111" t="s">
        <v>1499</v>
      </c>
      <c r="O716" s="134" t="s">
        <v>2012</v>
      </c>
      <c r="P716" s="2" t="s">
        <v>2011</v>
      </c>
      <c r="Q716" s="10" t="s">
        <v>11</v>
      </c>
      <c r="R716" s="10" t="s">
        <v>11</v>
      </c>
      <c r="S716" s="10" t="s">
        <v>331</v>
      </c>
      <c r="T716" s="36"/>
      <c r="U716" s="36"/>
    </row>
    <row r="717" spans="1:21" ht="99.75" x14ac:dyDescent="0.25">
      <c r="A717" s="287"/>
      <c r="B717" s="255"/>
      <c r="C717" s="181" t="s">
        <v>576</v>
      </c>
      <c r="D717" s="111" t="s">
        <v>1523</v>
      </c>
      <c r="E717" s="10" t="s">
        <v>311</v>
      </c>
      <c r="F717" s="111" t="s">
        <v>735</v>
      </c>
      <c r="G717" s="111" t="s">
        <v>1521</v>
      </c>
      <c r="H717" s="10" t="s">
        <v>11</v>
      </c>
      <c r="I717" s="10" t="s">
        <v>331</v>
      </c>
      <c r="J717" s="111" t="s">
        <v>1499</v>
      </c>
      <c r="K717" s="111" t="s">
        <v>1499</v>
      </c>
      <c r="L717" s="111" t="s">
        <v>1522</v>
      </c>
      <c r="M717" s="111" t="s">
        <v>1522</v>
      </c>
      <c r="N717" s="111" t="s">
        <v>1499</v>
      </c>
      <c r="O717" s="135" t="s">
        <v>2013</v>
      </c>
      <c r="P717" s="10" t="s">
        <v>331</v>
      </c>
      <c r="Q717" s="10" t="s">
        <v>11</v>
      </c>
      <c r="R717" s="10" t="s">
        <v>11</v>
      </c>
      <c r="S717" s="10" t="s">
        <v>331</v>
      </c>
      <c r="T717" s="36"/>
      <c r="U717" s="36"/>
    </row>
    <row r="718" spans="1:21" ht="128.25" x14ac:dyDescent="0.25">
      <c r="A718" s="287"/>
      <c r="B718" s="255"/>
      <c r="C718" s="181" t="s">
        <v>577</v>
      </c>
      <c r="D718" s="111" t="s">
        <v>1524</v>
      </c>
      <c r="E718" s="10" t="s">
        <v>311</v>
      </c>
      <c r="F718" s="111" t="s">
        <v>735</v>
      </c>
      <c r="G718" s="111" t="s">
        <v>1521</v>
      </c>
      <c r="H718" s="10" t="s">
        <v>11</v>
      </c>
      <c r="I718" s="10" t="s">
        <v>331</v>
      </c>
      <c r="J718" s="111" t="s">
        <v>1499</v>
      </c>
      <c r="K718" s="111" t="s">
        <v>1499</v>
      </c>
      <c r="L718" s="111" t="s">
        <v>1522</v>
      </c>
      <c r="M718" s="111" t="s">
        <v>1522</v>
      </c>
      <c r="N718" s="111" t="s">
        <v>1499</v>
      </c>
      <c r="O718" s="135" t="s">
        <v>2014</v>
      </c>
      <c r="P718" s="10" t="s">
        <v>331</v>
      </c>
      <c r="Q718" s="10" t="s">
        <v>11</v>
      </c>
      <c r="R718" s="10" t="s">
        <v>11</v>
      </c>
      <c r="S718" s="10" t="s">
        <v>331</v>
      </c>
      <c r="T718" s="36"/>
      <c r="U718" s="36"/>
    </row>
    <row r="719" spans="1:21" ht="58.5" customHeight="1" x14ac:dyDescent="0.25">
      <c r="A719" s="287"/>
      <c r="B719" s="255"/>
      <c r="C719" s="181" t="s">
        <v>578</v>
      </c>
      <c r="D719" s="111" t="s">
        <v>1525</v>
      </c>
      <c r="E719" s="10" t="s">
        <v>311</v>
      </c>
      <c r="F719" s="111" t="s">
        <v>735</v>
      </c>
      <c r="G719" s="111" t="s">
        <v>1521</v>
      </c>
      <c r="H719" s="10" t="s">
        <v>11</v>
      </c>
      <c r="I719" s="10" t="s">
        <v>331</v>
      </c>
      <c r="J719" s="111" t="s">
        <v>1499</v>
      </c>
      <c r="K719" s="111" t="s">
        <v>1499</v>
      </c>
      <c r="L719" s="111" t="s">
        <v>1522</v>
      </c>
      <c r="M719" s="111" t="s">
        <v>1522</v>
      </c>
      <c r="N719" s="111" t="s">
        <v>1499</v>
      </c>
      <c r="O719" s="135" t="s">
        <v>2014</v>
      </c>
      <c r="P719" s="10" t="s">
        <v>331</v>
      </c>
      <c r="Q719" s="10" t="s">
        <v>11</v>
      </c>
      <c r="R719" s="10" t="s">
        <v>11</v>
      </c>
      <c r="S719" s="10" t="s">
        <v>331</v>
      </c>
      <c r="T719" s="36"/>
      <c r="U719" s="36"/>
    </row>
    <row r="720" spans="1:21" ht="114" x14ac:dyDescent="0.25">
      <c r="A720" s="287"/>
      <c r="B720" s="255"/>
      <c r="C720" s="181" t="s">
        <v>579</v>
      </c>
      <c r="D720" s="111" t="s">
        <v>1526</v>
      </c>
      <c r="E720" s="10" t="s">
        <v>311</v>
      </c>
      <c r="F720" s="111" t="s">
        <v>735</v>
      </c>
      <c r="G720" s="111" t="s">
        <v>1521</v>
      </c>
      <c r="H720" s="10" t="s">
        <v>11</v>
      </c>
      <c r="I720" s="10" t="s">
        <v>331</v>
      </c>
      <c r="J720" s="111" t="s">
        <v>1499</v>
      </c>
      <c r="K720" s="111" t="s">
        <v>1499</v>
      </c>
      <c r="L720" s="111" t="s">
        <v>1522</v>
      </c>
      <c r="M720" s="111" t="s">
        <v>1522</v>
      </c>
      <c r="N720" s="111" t="s">
        <v>1499</v>
      </c>
      <c r="O720" s="135" t="s">
        <v>2014</v>
      </c>
      <c r="P720" s="10" t="s">
        <v>331</v>
      </c>
      <c r="Q720" s="10" t="s">
        <v>11</v>
      </c>
      <c r="R720" s="10" t="s">
        <v>11</v>
      </c>
      <c r="S720" s="10" t="s">
        <v>331</v>
      </c>
      <c r="T720" s="36"/>
      <c r="U720" s="36"/>
    </row>
    <row r="721" spans="1:21" ht="58.5" customHeight="1" x14ac:dyDescent="0.25">
      <c r="A721" s="287"/>
      <c r="B721" s="255"/>
      <c r="C721" s="181" t="s">
        <v>580</v>
      </c>
      <c r="D721" s="111" t="s">
        <v>1527</v>
      </c>
      <c r="E721" s="10" t="s">
        <v>311</v>
      </c>
      <c r="F721" s="111" t="s">
        <v>735</v>
      </c>
      <c r="G721" s="111" t="s">
        <v>1521</v>
      </c>
      <c r="H721" s="10" t="s">
        <v>11</v>
      </c>
      <c r="I721" s="10" t="s">
        <v>331</v>
      </c>
      <c r="J721" s="111" t="s">
        <v>1499</v>
      </c>
      <c r="K721" s="111" t="s">
        <v>1499</v>
      </c>
      <c r="L721" s="111" t="s">
        <v>1522</v>
      </c>
      <c r="M721" s="111" t="s">
        <v>1522</v>
      </c>
      <c r="N721" s="111" t="s">
        <v>1499</v>
      </c>
      <c r="O721" s="135" t="s">
        <v>2014</v>
      </c>
      <c r="P721" s="10" t="s">
        <v>331</v>
      </c>
      <c r="Q721" s="10" t="s">
        <v>11</v>
      </c>
      <c r="R721" s="10" t="s">
        <v>11</v>
      </c>
      <c r="S721" s="10" t="s">
        <v>331</v>
      </c>
      <c r="T721" s="36"/>
      <c r="U721" s="36"/>
    </row>
    <row r="722" spans="1:21" ht="58.5" customHeight="1" x14ac:dyDescent="0.25">
      <c r="A722" s="287"/>
      <c r="B722" s="255"/>
      <c r="C722" s="181" t="s">
        <v>581</v>
      </c>
      <c r="D722" s="111" t="s">
        <v>1528</v>
      </c>
      <c r="E722" s="10" t="s">
        <v>311</v>
      </c>
      <c r="F722" s="111" t="s">
        <v>735</v>
      </c>
      <c r="G722" s="111" t="s">
        <v>1521</v>
      </c>
      <c r="H722" s="10" t="s">
        <v>11</v>
      </c>
      <c r="I722" s="10" t="s">
        <v>331</v>
      </c>
      <c r="J722" s="111" t="s">
        <v>1499</v>
      </c>
      <c r="K722" s="111" t="s">
        <v>1499</v>
      </c>
      <c r="L722" s="111" t="s">
        <v>1522</v>
      </c>
      <c r="M722" s="111" t="s">
        <v>1522</v>
      </c>
      <c r="N722" s="111" t="s">
        <v>1499</v>
      </c>
      <c r="O722" s="56" t="s">
        <v>2014</v>
      </c>
      <c r="P722" s="10" t="s">
        <v>331</v>
      </c>
      <c r="Q722" s="10" t="s">
        <v>11</v>
      </c>
      <c r="R722" s="10" t="s">
        <v>11</v>
      </c>
      <c r="S722" s="10" t="s">
        <v>331</v>
      </c>
      <c r="T722" s="36"/>
      <c r="U722" s="36"/>
    </row>
    <row r="723" spans="1:21" ht="58.5" customHeight="1" x14ac:dyDescent="0.25">
      <c r="A723" s="287"/>
      <c r="B723" s="255"/>
      <c r="C723" s="181" t="s">
        <v>582</v>
      </c>
      <c r="D723" s="111" t="s">
        <v>1529</v>
      </c>
      <c r="E723" s="10" t="s">
        <v>311</v>
      </c>
      <c r="F723" s="111" t="s">
        <v>735</v>
      </c>
      <c r="G723" s="111" t="s">
        <v>1521</v>
      </c>
      <c r="H723" s="10" t="s">
        <v>11</v>
      </c>
      <c r="I723" s="10" t="s">
        <v>331</v>
      </c>
      <c r="J723" s="111" t="s">
        <v>1499</v>
      </c>
      <c r="K723" s="111" t="s">
        <v>1499</v>
      </c>
      <c r="L723" s="111" t="s">
        <v>1522</v>
      </c>
      <c r="M723" s="111" t="s">
        <v>1522</v>
      </c>
      <c r="N723" s="111" t="s">
        <v>1499</v>
      </c>
      <c r="O723" s="56" t="s">
        <v>2014</v>
      </c>
      <c r="P723" s="10" t="s">
        <v>331</v>
      </c>
      <c r="Q723" s="10" t="s">
        <v>11</v>
      </c>
      <c r="R723" s="10" t="s">
        <v>11</v>
      </c>
      <c r="S723" s="10" t="s">
        <v>331</v>
      </c>
      <c r="T723" s="36"/>
      <c r="U723" s="36"/>
    </row>
    <row r="724" spans="1:21" ht="128.25" x14ac:dyDescent="0.25">
      <c r="A724" s="287"/>
      <c r="B724" s="255"/>
      <c r="C724" s="181" t="s">
        <v>583</v>
      </c>
      <c r="D724" s="111" t="s">
        <v>1530</v>
      </c>
      <c r="E724" s="10" t="s">
        <v>311</v>
      </c>
      <c r="F724" s="111" t="s">
        <v>735</v>
      </c>
      <c r="G724" s="111" t="s">
        <v>1521</v>
      </c>
      <c r="H724" s="10" t="s">
        <v>11</v>
      </c>
      <c r="I724" s="10" t="s">
        <v>331</v>
      </c>
      <c r="J724" s="111" t="s">
        <v>1499</v>
      </c>
      <c r="K724" s="111" t="s">
        <v>1499</v>
      </c>
      <c r="L724" s="111" t="s">
        <v>1522</v>
      </c>
      <c r="M724" s="111" t="s">
        <v>1522</v>
      </c>
      <c r="N724" s="111" t="s">
        <v>1499</v>
      </c>
      <c r="O724" s="56" t="s">
        <v>2014</v>
      </c>
      <c r="P724" s="10" t="s">
        <v>331</v>
      </c>
      <c r="Q724" s="10" t="s">
        <v>11</v>
      </c>
      <c r="R724" s="10" t="s">
        <v>11</v>
      </c>
      <c r="S724" s="10" t="s">
        <v>331</v>
      </c>
      <c r="T724" s="36"/>
      <c r="U724" s="36"/>
    </row>
    <row r="725" spans="1:21" ht="58.5" customHeight="1" x14ac:dyDescent="0.25">
      <c r="A725" s="287"/>
      <c r="B725" s="255"/>
      <c r="C725" s="181" t="s">
        <v>584</v>
      </c>
      <c r="D725" s="111" t="s">
        <v>1531</v>
      </c>
      <c r="E725" s="10" t="s">
        <v>311</v>
      </c>
      <c r="F725" s="111" t="s">
        <v>735</v>
      </c>
      <c r="G725" s="111" t="s">
        <v>1521</v>
      </c>
      <c r="H725" s="10" t="s">
        <v>11</v>
      </c>
      <c r="I725" s="10" t="s">
        <v>331</v>
      </c>
      <c r="J725" s="111" t="s">
        <v>1499</v>
      </c>
      <c r="K725" s="111" t="s">
        <v>1499</v>
      </c>
      <c r="L725" s="111" t="s">
        <v>1522</v>
      </c>
      <c r="M725" s="111" t="s">
        <v>1522</v>
      </c>
      <c r="N725" s="111" t="s">
        <v>1499</v>
      </c>
      <c r="O725" s="56" t="s">
        <v>2014</v>
      </c>
      <c r="P725" s="10" t="s">
        <v>331</v>
      </c>
      <c r="Q725" s="10" t="s">
        <v>11</v>
      </c>
      <c r="R725" s="10" t="s">
        <v>11</v>
      </c>
      <c r="S725" s="10" t="s">
        <v>331</v>
      </c>
      <c r="T725" s="36"/>
      <c r="U725" s="36"/>
    </row>
    <row r="726" spans="1:21" ht="58.5" customHeight="1" x14ac:dyDescent="0.25">
      <c r="A726" s="287"/>
      <c r="B726" s="255"/>
      <c r="C726" s="181" t="s">
        <v>585</v>
      </c>
      <c r="D726" s="111" t="s">
        <v>1532</v>
      </c>
      <c r="E726" s="10" t="s">
        <v>311</v>
      </c>
      <c r="F726" s="111" t="s">
        <v>735</v>
      </c>
      <c r="G726" s="111" t="s">
        <v>1521</v>
      </c>
      <c r="H726" s="10" t="s">
        <v>11</v>
      </c>
      <c r="I726" s="10" t="s">
        <v>331</v>
      </c>
      <c r="J726" s="111" t="s">
        <v>1499</v>
      </c>
      <c r="K726" s="111" t="s">
        <v>1499</v>
      </c>
      <c r="L726" s="111" t="s">
        <v>1522</v>
      </c>
      <c r="M726" s="111" t="s">
        <v>1522</v>
      </c>
      <c r="N726" s="111" t="s">
        <v>1499</v>
      </c>
      <c r="O726" s="56" t="s">
        <v>2014</v>
      </c>
      <c r="P726" s="10" t="s">
        <v>331</v>
      </c>
      <c r="Q726" s="10" t="s">
        <v>11</v>
      </c>
      <c r="R726" s="10" t="s">
        <v>11</v>
      </c>
      <c r="S726" s="10" t="s">
        <v>331</v>
      </c>
      <c r="T726" s="36"/>
      <c r="U726" s="36"/>
    </row>
    <row r="727" spans="1:21" ht="142.5" x14ac:dyDescent="0.25">
      <c r="A727" s="287"/>
      <c r="B727" s="255"/>
      <c r="C727" s="181" t="s">
        <v>577</v>
      </c>
      <c r="D727" s="111" t="s">
        <v>1533</v>
      </c>
      <c r="E727" s="10" t="s">
        <v>311</v>
      </c>
      <c r="F727" s="111" t="s">
        <v>735</v>
      </c>
      <c r="G727" s="111" t="s">
        <v>1521</v>
      </c>
      <c r="H727" s="10" t="s">
        <v>11</v>
      </c>
      <c r="I727" s="10" t="s">
        <v>331</v>
      </c>
      <c r="J727" s="111" t="s">
        <v>1499</v>
      </c>
      <c r="K727" s="111" t="s">
        <v>1499</v>
      </c>
      <c r="L727" s="111" t="s">
        <v>1522</v>
      </c>
      <c r="M727" s="111" t="s">
        <v>1522</v>
      </c>
      <c r="N727" s="111" t="s">
        <v>1499</v>
      </c>
      <c r="O727" s="56" t="s">
        <v>2014</v>
      </c>
      <c r="P727" s="10" t="s">
        <v>331</v>
      </c>
      <c r="Q727" s="10" t="s">
        <v>11</v>
      </c>
      <c r="R727" s="10" t="s">
        <v>11</v>
      </c>
      <c r="S727" s="10" t="s">
        <v>331</v>
      </c>
      <c r="T727" s="36"/>
      <c r="U727" s="36"/>
    </row>
    <row r="728" spans="1:21" ht="58.5" customHeight="1" x14ac:dyDescent="0.25">
      <c r="A728" s="287"/>
      <c r="B728" s="255"/>
      <c r="C728" s="181" t="s">
        <v>586</v>
      </c>
      <c r="D728" s="111" t="s">
        <v>1534</v>
      </c>
      <c r="E728" s="10" t="s">
        <v>311</v>
      </c>
      <c r="F728" s="111" t="s">
        <v>735</v>
      </c>
      <c r="G728" s="111" t="s">
        <v>1521</v>
      </c>
      <c r="H728" s="10" t="s">
        <v>11</v>
      </c>
      <c r="I728" s="10" t="s">
        <v>331</v>
      </c>
      <c r="J728" s="111" t="s">
        <v>1499</v>
      </c>
      <c r="K728" s="111" t="s">
        <v>1499</v>
      </c>
      <c r="L728" s="111" t="s">
        <v>1522</v>
      </c>
      <c r="M728" s="111" t="s">
        <v>1522</v>
      </c>
      <c r="N728" s="111" t="s">
        <v>1499</v>
      </c>
      <c r="O728" s="56" t="s">
        <v>2014</v>
      </c>
      <c r="P728" s="10" t="s">
        <v>331</v>
      </c>
      <c r="Q728" s="10" t="s">
        <v>11</v>
      </c>
      <c r="R728" s="10" t="s">
        <v>11</v>
      </c>
      <c r="S728" s="10" t="s">
        <v>331</v>
      </c>
      <c r="T728" s="36"/>
      <c r="U728" s="36"/>
    </row>
    <row r="729" spans="1:21" ht="42.75" x14ac:dyDescent="0.25">
      <c r="A729" s="287"/>
      <c r="B729" s="255"/>
      <c r="C729" s="181" t="s">
        <v>587</v>
      </c>
      <c r="D729" s="111" t="s">
        <v>1535</v>
      </c>
      <c r="E729" s="10" t="s">
        <v>311</v>
      </c>
      <c r="F729" s="111" t="s">
        <v>735</v>
      </c>
      <c r="G729" s="111" t="s">
        <v>1521</v>
      </c>
      <c r="H729" s="10" t="s">
        <v>11</v>
      </c>
      <c r="I729" s="10" t="s">
        <v>331</v>
      </c>
      <c r="J729" s="111" t="s">
        <v>1499</v>
      </c>
      <c r="K729" s="111" t="s">
        <v>1499</v>
      </c>
      <c r="L729" s="111" t="s">
        <v>1522</v>
      </c>
      <c r="M729" s="111" t="s">
        <v>1522</v>
      </c>
      <c r="N729" s="111" t="s">
        <v>1499</v>
      </c>
      <c r="O729" s="56" t="s">
        <v>2014</v>
      </c>
      <c r="P729" s="10" t="s">
        <v>331</v>
      </c>
      <c r="Q729" s="10" t="s">
        <v>11</v>
      </c>
      <c r="R729" s="10" t="s">
        <v>11</v>
      </c>
      <c r="S729" s="10" t="s">
        <v>331</v>
      </c>
      <c r="T729" s="36"/>
      <c r="U729" s="36"/>
    </row>
    <row r="730" spans="1:21" ht="58.5" customHeight="1" x14ac:dyDescent="0.25">
      <c r="A730" s="287"/>
      <c r="B730" s="255"/>
      <c r="C730" s="181" t="s">
        <v>588</v>
      </c>
      <c r="D730" s="111" t="s">
        <v>1536</v>
      </c>
      <c r="E730" s="10" t="s">
        <v>311</v>
      </c>
      <c r="F730" s="111" t="s">
        <v>735</v>
      </c>
      <c r="G730" s="111" t="s">
        <v>1521</v>
      </c>
      <c r="H730" s="10" t="s">
        <v>11</v>
      </c>
      <c r="I730" s="10" t="s">
        <v>331</v>
      </c>
      <c r="J730" s="111" t="s">
        <v>1499</v>
      </c>
      <c r="K730" s="111" t="s">
        <v>1499</v>
      </c>
      <c r="L730" s="111" t="s">
        <v>1522</v>
      </c>
      <c r="M730" s="111" t="s">
        <v>1522</v>
      </c>
      <c r="N730" s="111" t="s">
        <v>1499</v>
      </c>
      <c r="O730" s="56" t="s">
        <v>2014</v>
      </c>
      <c r="P730" s="10" t="s">
        <v>331</v>
      </c>
      <c r="Q730" s="10" t="s">
        <v>11</v>
      </c>
      <c r="R730" s="10" t="s">
        <v>11</v>
      </c>
      <c r="S730" s="10" t="s">
        <v>331</v>
      </c>
      <c r="T730" s="36"/>
      <c r="U730" s="36"/>
    </row>
    <row r="731" spans="1:21" ht="58.5" customHeight="1" x14ac:dyDescent="0.25">
      <c r="A731" s="287"/>
      <c r="B731" s="255"/>
      <c r="C731" s="181" t="s">
        <v>589</v>
      </c>
      <c r="D731" s="111" t="s">
        <v>1537</v>
      </c>
      <c r="E731" s="10" t="s">
        <v>311</v>
      </c>
      <c r="F731" s="111" t="s">
        <v>735</v>
      </c>
      <c r="G731" s="111" t="s">
        <v>1521</v>
      </c>
      <c r="H731" s="10" t="s">
        <v>11</v>
      </c>
      <c r="I731" s="10" t="s">
        <v>331</v>
      </c>
      <c r="J731" s="111" t="s">
        <v>1499</v>
      </c>
      <c r="K731" s="111" t="s">
        <v>1499</v>
      </c>
      <c r="L731" s="111" t="s">
        <v>1522</v>
      </c>
      <c r="M731" s="111" t="s">
        <v>1522</v>
      </c>
      <c r="N731" s="111" t="s">
        <v>1499</v>
      </c>
      <c r="O731" s="56" t="s">
        <v>2014</v>
      </c>
      <c r="P731" s="10" t="s">
        <v>331</v>
      </c>
      <c r="Q731" s="10" t="s">
        <v>11</v>
      </c>
      <c r="R731" s="10" t="s">
        <v>11</v>
      </c>
      <c r="S731" s="10" t="s">
        <v>331</v>
      </c>
      <c r="T731" s="36"/>
      <c r="U731" s="36"/>
    </row>
    <row r="732" spans="1:21" ht="58.5" customHeight="1" x14ac:dyDescent="0.25">
      <c r="A732" s="287"/>
      <c r="B732" s="255"/>
      <c r="C732" s="181" t="s">
        <v>590</v>
      </c>
      <c r="D732" s="111" t="s">
        <v>1538</v>
      </c>
      <c r="E732" s="10" t="s">
        <v>311</v>
      </c>
      <c r="F732" s="111" t="s">
        <v>735</v>
      </c>
      <c r="G732" s="111" t="s">
        <v>1521</v>
      </c>
      <c r="H732" s="10" t="s">
        <v>11</v>
      </c>
      <c r="I732" s="10" t="s">
        <v>331</v>
      </c>
      <c r="J732" s="111" t="s">
        <v>1499</v>
      </c>
      <c r="K732" s="111" t="s">
        <v>1499</v>
      </c>
      <c r="L732" s="111" t="s">
        <v>1522</v>
      </c>
      <c r="M732" s="111" t="s">
        <v>1522</v>
      </c>
      <c r="N732" s="111" t="s">
        <v>1499</v>
      </c>
      <c r="O732" s="56" t="s">
        <v>2014</v>
      </c>
      <c r="P732" s="10" t="s">
        <v>331</v>
      </c>
      <c r="Q732" s="10" t="s">
        <v>11</v>
      </c>
      <c r="R732" s="10" t="s">
        <v>11</v>
      </c>
      <c r="S732" s="10" t="s">
        <v>331</v>
      </c>
      <c r="T732" s="36"/>
      <c r="U732" s="36"/>
    </row>
    <row r="733" spans="1:21" ht="58.5" customHeight="1" x14ac:dyDescent="0.25">
      <c r="A733" s="287"/>
      <c r="B733" s="255"/>
      <c r="C733" s="181" t="s">
        <v>591</v>
      </c>
      <c r="D733" s="111" t="s">
        <v>1539</v>
      </c>
      <c r="E733" s="10" t="s">
        <v>311</v>
      </c>
      <c r="F733" s="111" t="s">
        <v>735</v>
      </c>
      <c r="G733" s="111" t="s">
        <v>1521</v>
      </c>
      <c r="H733" s="10" t="s">
        <v>11</v>
      </c>
      <c r="I733" s="10" t="s">
        <v>331</v>
      </c>
      <c r="J733" s="111" t="s">
        <v>1499</v>
      </c>
      <c r="K733" s="111" t="s">
        <v>1499</v>
      </c>
      <c r="L733" s="111" t="s">
        <v>1522</v>
      </c>
      <c r="M733" s="111" t="s">
        <v>1522</v>
      </c>
      <c r="N733" s="111" t="s">
        <v>1499</v>
      </c>
      <c r="O733" s="56" t="s">
        <v>2014</v>
      </c>
      <c r="P733" s="10" t="s">
        <v>331</v>
      </c>
      <c r="Q733" s="10" t="s">
        <v>11</v>
      </c>
      <c r="R733" s="10" t="s">
        <v>11</v>
      </c>
      <c r="S733" s="10" t="s">
        <v>331</v>
      </c>
      <c r="T733" s="36"/>
      <c r="U733" s="36"/>
    </row>
    <row r="734" spans="1:21" ht="58.5" customHeight="1" x14ac:dyDescent="0.25">
      <c r="A734" s="287"/>
      <c r="B734" s="255"/>
      <c r="C734" s="181" t="s">
        <v>592</v>
      </c>
      <c r="D734" s="111" t="s">
        <v>1540</v>
      </c>
      <c r="E734" s="10" t="s">
        <v>311</v>
      </c>
      <c r="F734" s="111" t="s">
        <v>735</v>
      </c>
      <c r="G734" s="111" t="s">
        <v>1521</v>
      </c>
      <c r="H734" s="10" t="s">
        <v>11</v>
      </c>
      <c r="I734" s="10" t="s">
        <v>331</v>
      </c>
      <c r="J734" s="111" t="s">
        <v>1499</v>
      </c>
      <c r="K734" s="111" t="s">
        <v>1499</v>
      </c>
      <c r="L734" s="111" t="s">
        <v>1522</v>
      </c>
      <c r="M734" s="111" t="s">
        <v>1522</v>
      </c>
      <c r="N734" s="111" t="s">
        <v>1499</v>
      </c>
      <c r="O734" s="56" t="s">
        <v>2014</v>
      </c>
      <c r="P734" s="10" t="s">
        <v>331</v>
      </c>
      <c r="Q734" s="10" t="s">
        <v>11</v>
      </c>
      <c r="R734" s="10" t="s">
        <v>11</v>
      </c>
      <c r="S734" s="10" t="s">
        <v>331</v>
      </c>
      <c r="T734" s="36"/>
      <c r="U734" s="36"/>
    </row>
    <row r="735" spans="1:21" ht="58.5" customHeight="1" x14ac:dyDescent="0.25">
      <c r="A735" s="287"/>
      <c r="B735" s="255"/>
      <c r="C735" s="181" t="s">
        <v>593</v>
      </c>
      <c r="D735" s="111" t="s">
        <v>1541</v>
      </c>
      <c r="E735" s="10" t="s">
        <v>311</v>
      </c>
      <c r="F735" s="111" t="s">
        <v>735</v>
      </c>
      <c r="G735" s="111" t="s">
        <v>1521</v>
      </c>
      <c r="H735" s="10" t="s">
        <v>11</v>
      </c>
      <c r="I735" s="10" t="s">
        <v>331</v>
      </c>
      <c r="J735" s="111" t="s">
        <v>1499</v>
      </c>
      <c r="K735" s="111" t="s">
        <v>1499</v>
      </c>
      <c r="L735" s="111" t="s">
        <v>1522</v>
      </c>
      <c r="M735" s="111" t="s">
        <v>1522</v>
      </c>
      <c r="N735" s="111" t="s">
        <v>1499</v>
      </c>
      <c r="O735" s="56" t="s">
        <v>2014</v>
      </c>
      <c r="P735" s="10" t="s">
        <v>331</v>
      </c>
      <c r="Q735" s="10" t="s">
        <v>11</v>
      </c>
      <c r="R735" s="10" t="s">
        <v>11</v>
      </c>
      <c r="S735" s="10" t="s">
        <v>331</v>
      </c>
      <c r="T735" s="36"/>
      <c r="U735" s="36"/>
    </row>
    <row r="736" spans="1:21" ht="58.5" customHeight="1" x14ac:dyDescent="0.25">
      <c r="A736" s="287"/>
      <c r="B736" s="255"/>
      <c r="C736" s="181" t="s">
        <v>594</v>
      </c>
      <c r="D736" s="111" t="s">
        <v>1526</v>
      </c>
      <c r="E736" s="10" t="s">
        <v>311</v>
      </c>
      <c r="F736" s="111" t="s">
        <v>735</v>
      </c>
      <c r="G736" s="111" t="s">
        <v>1521</v>
      </c>
      <c r="H736" s="10" t="s">
        <v>11</v>
      </c>
      <c r="I736" s="10" t="s">
        <v>331</v>
      </c>
      <c r="J736" s="111" t="s">
        <v>1499</v>
      </c>
      <c r="K736" s="111" t="s">
        <v>1499</v>
      </c>
      <c r="L736" s="111" t="s">
        <v>1522</v>
      </c>
      <c r="M736" s="111" t="s">
        <v>1522</v>
      </c>
      <c r="N736" s="111" t="s">
        <v>1499</v>
      </c>
      <c r="O736" s="56" t="s">
        <v>2014</v>
      </c>
      <c r="P736" s="10" t="s">
        <v>331</v>
      </c>
      <c r="Q736" s="10" t="s">
        <v>11</v>
      </c>
      <c r="R736" s="10" t="s">
        <v>11</v>
      </c>
      <c r="S736" s="10" t="s">
        <v>331</v>
      </c>
      <c r="T736" s="36"/>
      <c r="U736" s="36"/>
    </row>
    <row r="737" spans="1:21" ht="58.5" customHeight="1" x14ac:dyDescent="0.25">
      <c r="A737" s="287"/>
      <c r="B737" s="255"/>
      <c r="C737" s="181" t="s">
        <v>595</v>
      </c>
      <c r="D737" s="111" t="s">
        <v>1542</v>
      </c>
      <c r="E737" s="10" t="s">
        <v>311</v>
      </c>
      <c r="F737" s="111" t="s">
        <v>735</v>
      </c>
      <c r="G737" s="111" t="s">
        <v>1521</v>
      </c>
      <c r="H737" s="10" t="s">
        <v>11</v>
      </c>
      <c r="I737" s="10" t="s">
        <v>331</v>
      </c>
      <c r="J737" s="111" t="s">
        <v>1499</v>
      </c>
      <c r="K737" s="111" t="s">
        <v>1499</v>
      </c>
      <c r="L737" s="111" t="s">
        <v>1522</v>
      </c>
      <c r="M737" s="111" t="s">
        <v>1522</v>
      </c>
      <c r="N737" s="111" t="s">
        <v>1499</v>
      </c>
      <c r="O737" s="56" t="s">
        <v>2014</v>
      </c>
      <c r="P737" s="10" t="s">
        <v>331</v>
      </c>
      <c r="Q737" s="10" t="s">
        <v>11</v>
      </c>
      <c r="R737" s="10" t="s">
        <v>11</v>
      </c>
      <c r="S737" s="10" t="s">
        <v>331</v>
      </c>
      <c r="T737" s="36"/>
      <c r="U737" s="36"/>
    </row>
    <row r="738" spans="1:21" ht="58.5" customHeight="1" x14ac:dyDescent="0.25">
      <c r="A738" s="287"/>
      <c r="B738" s="255"/>
      <c r="C738" s="181" t="s">
        <v>596</v>
      </c>
      <c r="D738" s="111" t="s">
        <v>1543</v>
      </c>
      <c r="E738" s="10" t="s">
        <v>311</v>
      </c>
      <c r="F738" s="111" t="s">
        <v>735</v>
      </c>
      <c r="G738" s="111" t="s">
        <v>1521</v>
      </c>
      <c r="H738" s="10" t="s">
        <v>11</v>
      </c>
      <c r="I738" s="10" t="s">
        <v>331</v>
      </c>
      <c r="J738" s="111" t="s">
        <v>1499</v>
      </c>
      <c r="K738" s="111" t="s">
        <v>1499</v>
      </c>
      <c r="L738" s="111" t="s">
        <v>1522</v>
      </c>
      <c r="M738" s="111" t="s">
        <v>1522</v>
      </c>
      <c r="N738" s="111" t="s">
        <v>1499</v>
      </c>
      <c r="O738" s="56" t="s">
        <v>2014</v>
      </c>
      <c r="P738" s="10" t="s">
        <v>331</v>
      </c>
      <c r="Q738" s="10" t="s">
        <v>11</v>
      </c>
      <c r="R738" s="10" t="s">
        <v>11</v>
      </c>
      <c r="S738" s="10" t="s">
        <v>331</v>
      </c>
      <c r="T738" s="36"/>
      <c r="U738" s="36"/>
    </row>
    <row r="739" spans="1:21" ht="58.5" customHeight="1" x14ac:dyDescent="0.25">
      <c r="A739" s="287"/>
      <c r="B739" s="255"/>
      <c r="C739" s="181" t="s">
        <v>597</v>
      </c>
      <c r="D739" s="111" t="s">
        <v>1544</v>
      </c>
      <c r="E739" s="10" t="s">
        <v>311</v>
      </c>
      <c r="F739" s="111" t="s">
        <v>735</v>
      </c>
      <c r="G739" s="111" t="s">
        <v>1521</v>
      </c>
      <c r="H739" s="10" t="s">
        <v>11</v>
      </c>
      <c r="I739" s="10" t="s">
        <v>331</v>
      </c>
      <c r="J739" s="111" t="s">
        <v>1499</v>
      </c>
      <c r="K739" s="111" t="s">
        <v>1499</v>
      </c>
      <c r="L739" s="111" t="s">
        <v>1522</v>
      </c>
      <c r="M739" s="111" t="s">
        <v>1522</v>
      </c>
      <c r="N739" s="111" t="s">
        <v>1499</v>
      </c>
      <c r="O739" s="56" t="s">
        <v>2014</v>
      </c>
      <c r="P739" s="10" t="s">
        <v>331</v>
      </c>
      <c r="Q739" s="10" t="s">
        <v>11</v>
      </c>
      <c r="R739" s="10" t="s">
        <v>11</v>
      </c>
      <c r="S739" s="10" t="s">
        <v>331</v>
      </c>
      <c r="T739" s="36"/>
      <c r="U739" s="36"/>
    </row>
    <row r="740" spans="1:21" ht="58.5" customHeight="1" x14ac:dyDescent="0.25">
      <c r="A740" s="287"/>
      <c r="B740" s="255"/>
      <c r="C740" s="181" t="s">
        <v>598</v>
      </c>
      <c r="D740" s="111" t="s">
        <v>1545</v>
      </c>
      <c r="E740" s="10" t="s">
        <v>311</v>
      </c>
      <c r="F740" s="111" t="s">
        <v>735</v>
      </c>
      <c r="G740" s="111" t="s">
        <v>1521</v>
      </c>
      <c r="H740" s="10" t="s">
        <v>11</v>
      </c>
      <c r="I740" s="10" t="s">
        <v>331</v>
      </c>
      <c r="J740" s="111" t="s">
        <v>1499</v>
      </c>
      <c r="K740" s="111" t="s">
        <v>1499</v>
      </c>
      <c r="L740" s="111" t="s">
        <v>1522</v>
      </c>
      <c r="M740" s="111" t="s">
        <v>1522</v>
      </c>
      <c r="N740" s="111" t="s">
        <v>1499</v>
      </c>
      <c r="O740" s="56" t="s">
        <v>2014</v>
      </c>
      <c r="P740" s="10" t="s">
        <v>331</v>
      </c>
      <c r="Q740" s="10" t="s">
        <v>11</v>
      </c>
      <c r="R740" s="10" t="s">
        <v>11</v>
      </c>
      <c r="S740" s="10" t="s">
        <v>331</v>
      </c>
      <c r="T740" s="36"/>
      <c r="U740" s="36"/>
    </row>
    <row r="741" spans="1:21" ht="58.5" customHeight="1" x14ac:dyDescent="0.25">
      <c r="A741" s="287"/>
      <c r="B741" s="255"/>
      <c r="C741" s="181" t="s">
        <v>599</v>
      </c>
      <c r="D741" s="111" t="s">
        <v>1546</v>
      </c>
      <c r="E741" s="10" t="s">
        <v>311</v>
      </c>
      <c r="F741" s="111" t="s">
        <v>735</v>
      </c>
      <c r="G741" s="111" t="s">
        <v>1521</v>
      </c>
      <c r="H741" s="10" t="s">
        <v>11</v>
      </c>
      <c r="I741" s="10" t="s">
        <v>331</v>
      </c>
      <c r="J741" s="111" t="s">
        <v>1499</v>
      </c>
      <c r="K741" s="111" t="s">
        <v>1499</v>
      </c>
      <c r="L741" s="111" t="s">
        <v>1522</v>
      </c>
      <c r="M741" s="111" t="s">
        <v>1522</v>
      </c>
      <c r="N741" s="111" t="s">
        <v>1499</v>
      </c>
      <c r="O741" s="56" t="s">
        <v>2014</v>
      </c>
      <c r="P741" s="10" t="s">
        <v>331</v>
      </c>
      <c r="Q741" s="10" t="s">
        <v>11</v>
      </c>
      <c r="R741" s="10" t="s">
        <v>11</v>
      </c>
      <c r="S741" s="10" t="s">
        <v>331</v>
      </c>
      <c r="T741" s="36"/>
      <c r="U741" s="36"/>
    </row>
    <row r="742" spans="1:21" ht="58.5" customHeight="1" x14ac:dyDescent="0.25">
      <c r="A742" s="287"/>
      <c r="B742" s="255"/>
      <c r="C742" s="181" t="s">
        <v>600</v>
      </c>
      <c r="D742" s="111" t="s">
        <v>1547</v>
      </c>
      <c r="E742" s="10" t="s">
        <v>311</v>
      </c>
      <c r="F742" s="111" t="s">
        <v>735</v>
      </c>
      <c r="G742" s="111" t="s">
        <v>1521</v>
      </c>
      <c r="H742" s="10" t="s">
        <v>11</v>
      </c>
      <c r="I742" s="10" t="s">
        <v>331</v>
      </c>
      <c r="J742" s="111" t="s">
        <v>1499</v>
      </c>
      <c r="K742" s="111" t="s">
        <v>1499</v>
      </c>
      <c r="L742" s="111" t="s">
        <v>1522</v>
      </c>
      <c r="M742" s="111" t="s">
        <v>1522</v>
      </c>
      <c r="N742" s="111" t="s">
        <v>1499</v>
      </c>
      <c r="O742" s="56" t="s">
        <v>2014</v>
      </c>
      <c r="P742" s="10" t="s">
        <v>331</v>
      </c>
      <c r="Q742" s="10" t="s">
        <v>11</v>
      </c>
      <c r="R742" s="10" t="s">
        <v>11</v>
      </c>
      <c r="S742" s="10" t="s">
        <v>331</v>
      </c>
      <c r="T742" s="36"/>
      <c r="U742" s="36"/>
    </row>
    <row r="743" spans="1:21" ht="58.5" customHeight="1" x14ac:dyDescent="0.25">
      <c r="A743" s="287"/>
      <c r="B743" s="255"/>
      <c r="C743" s="181" t="s">
        <v>601</v>
      </c>
      <c r="D743" s="111" t="s">
        <v>1548</v>
      </c>
      <c r="E743" s="10" t="s">
        <v>311</v>
      </c>
      <c r="F743" s="111" t="s">
        <v>735</v>
      </c>
      <c r="G743" s="111" t="s">
        <v>1521</v>
      </c>
      <c r="H743" s="10" t="s">
        <v>11</v>
      </c>
      <c r="I743" s="10" t="s">
        <v>331</v>
      </c>
      <c r="J743" s="111" t="s">
        <v>1499</v>
      </c>
      <c r="K743" s="111" t="s">
        <v>1499</v>
      </c>
      <c r="L743" s="111" t="s">
        <v>1522</v>
      </c>
      <c r="M743" s="111" t="s">
        <v>1522</v>
      </c>
      <c r="N743" s="111" t="s">
        <v>1499</v>
      </c>
      <c r="O743" s="56" t="s">
        <v>2014</v>
      </c>
      <c r="P743" s="10" t="s">
        <v>331</v>
      </c>
      <c r="Q743" s="10" t="s">
        <v>11</v>
      </c>
      <c r="R743" s="10" t="s">
        <v>11</v>
      </c>
      <c r="S743" s="10" t="s">
        <v>331</v>
      </c>
      <c r="T743" s="36"/>
      <c r="U743" s="36"/>
    </row>
    <row r="744" spans="1:21" ht="58.5" customHeight="1" x14ac:dyDescent="0.25">
      <c r="A744" s="287"/>
      <c r="B744" s="255"/>
      <c r="C744" s="181" t="s">
        <v>602</v>
      </c>
      <c r="D744" s="111" t="s">
        <v>1524</v>
      </c>
      <c r="E744" s="10" t="s">
        <v>311</v>
      </c>
      <c r="F744" s="111" t="s">
        <v>735</v>
      </c>
      <c r="G744" s="111" t="s">
        <v>1521</v>
      </c>
      <c r="H744" s="10" t="s">
        <v>11</v>
      </c>
      <c r="I744" s="10" t="s">
        <v>331</v>
      </c>
      <c r="J744" s="111" t="s">
        <v>1499</v>
      </c>
      <c r="K744" s="111" t="s">
        <v>1499</v>
      </c>
      <c r="L744" s="111" t="s">
        <v>1522</v>
      </c>
      <c r="M744" s="111" t="s">
        <v>1522</v>
      </c>
      <c r="N744" s="111" t="s">
        <v>1499</v>
      </c>
      <c r="O744" s="56" t="s">
        <v>2014</v>
      </c>
      <c r="P744" s="10" t="s">
        <v>331</v>
      </c>
      <c r="Q744" s="10" t="s">
        <v>11</v>
      </c>
      <c r="R744" s="10" t="s">
        <v>11</v>
      </c>
      <c r="S744" s="10" t="s">
        <v>331</v>
      </c>
      <c r="T744" s="36"/>
      <c r="U744" s="36"/>
    </row>
    <row r="745" spans="1:21" ht="58.5" customHeight="1" x14ac:dyDescent="0.25">
      <c r="A745" s="287"/>
      <c r="B745" s="255"/>
      <c r="C745" s="181" t="s">
        <v>603</v>
      </c>
      <c r="D745" s="111" t="s">
        <v>1549</v>
      </c>
      <c r="E745" s="10" t="s">
        <v>311</v>
      </c>
      <c r="F745" s="111" t="s">
        <v>735</v>
      </c>
      <c r="G745" s="111" t="s">
        <v>1521</v>
      </c>
      <c r="H745" s="10" t="s">
        <v>11</v>
      </c>
      <c r="I745" s="10" t="s">
        <v>331</v>
      </c>
      <c r="J745" s="111" t="s">
        <v>1499</v>
      </c>
      <c r="K745" s="111" t="s">
        <v>1499</v>
      </c>
      <c r="L745" s="111" t="s">
        <v>1522</v>
      </c>
      <c r="M745" s="111" t="s">
        <v>1522</v>
      </c>
      <c r="N745" s="111" t="s">
        <v>1499</v>
      </c>
      <c r="O745" s="56" t="s">
        <v>2014</v>
      </c>
      <c r="P745" s="10" t="s">
        <v>331</v>
      </c>
      <c r="Q745" s="10" t="s">
        <v>11</v>
      </c>
      <c r="R745" s="10" t="s">
        <v>11</v>
      </c>
      <c r="S745" s="10" t="s">
        <v>331</v>
      </c>
      <c r="T745" s="36"/>
      <c r="U745" s="36"/>
    </row>
    <row r="746" spans="1:21" ht="58.5" customHeight="1" x14ac:dyDescent="0.25">
      <c r="A746" s="287"/>
      <c r="B746" s="255"/>
      <c r="C746" s="181" t="s">
        <v>604</v>
      </c>
      <c r="D746" s="111" t="s">
        <v>1550</v>
      </c>
      <c r="E746" s="10" t="s">
        <v>311</v>
      </c>
      <c r="F746" s="111" t="s">
        <v>735</v>
      </c>
      <c r="G746" s="111" t="s">
        <v>1521</v>
      </c>
      <c r="H746" s="10" t="s">
        <v>11</v>
      </c>
      <c r="I746" s="10" t="s">
        <v>331</v>
      </c>
      <c r="J746" s="111" t="s">
        <v>1499</v>
      </c>
      <c r="K746" s="111" t="s">
        <v>1499</v>
      </c>
      <c r="L746" s="111" t="s">
        <v>1522</v>
      </c>
      <c r="M746" s="111" t="s">
        <v>1522</v>
      </c>
      <c r="N746" s="111" t="s">
        <v>1499</v>
      </c>
      <c r="O746" s="56" t="s">
        <v>2014</v>
      </c>
      <c r="P746" s="10" t="s">
        <v>331</v>
      </c>
      <c r="Q746" s="10" t="s">
        <v>11</v>
      </c>
      <c r="R746" s="10" t="s">
        <v>11</v>
      </c>
      <c r="S746" s="10" t="s">
        <v>331</v>
      </c>
      <c r="T746" s="36"/>
      <c r="U746" s="36"/>
    </row>
    <row r="747" spans="1:21" ht="58.5" customHeight="1" x14ac:dyDescent="0.25">
      <c r="A747" s="287"/>
      <c r="B747" s="255"/>
      <c r="C747" s="181" t="s">
        <v>605</v>
      </c>
      <c r="D747" s="111" t="s">
        <v>1551</v>
      </c>
      <c r="E747" s="10" t="s">
        <v>311</v>
      </c>
      <c r="F747" s="111" t="s">
        <v>735</v>
      </c>
      <c r="G747" s="111" t="s">
        <v>1521</v>
      </c>
      <c r="H747" s="10" t="s">
        <v>11</v>
      </c>
      <c r="I747" s="10" t="s">
        <v>331</v>
      </c>
      <c r="J747" s="111" t="s">
        <v>1499</v>
      </c>
      <c r="K747" s="111" t="s">
        <v>1499</v>
      </c>
      <c r="L747" s="111" t="s">
        <v>1522</v>
      </c>
      <c r="M747" s="111" t="s">
        <v>1522</v>
      </c>
      <c r="N747" s="111" t="s">
        <v>1499</v>
      </c>
      <c r="O747" s="56" t="s">
        <v>2014</v>
      </c>
      <c r="P747" s="10" t="s">
        <v>331</v>
      </c>
      <c r="Q747" s="10" t="s">
        <v>11</v>
      </c>
      <c r="R747" s="10" t="s">
        <v>11</v>
      </c>
      <c r="S747" s="10" t="s">
        <v>331</v>
      </c>
      <c r="T747" s="36"/>
      <c r="U747" s="36"/>
    </row>
    <row r="748" spans="1:21" ht="58.5" customHeight="1" x14ac:dyDescent="0.25">
      <c r="A748" s="287"/>
      <c r="B748" s="255"/>
      <c r="C748" s="181" t="s">
        <v>606</v>
      </c>
      <c r="D748" s="111" t="s">
        <v>1552</v>
      </c>
      <c r="E748" s="10" t="s">
        <v>311</v>
      </c>
      <c r="F748" s="111" t="s">
        <v>735</v>
      </c>
      <c r="G748" s="111" t="s">
        <v>1521</v>
      </c>
      <c r="H748" s="10" t="s">
        <v>11</v>
      </c>
      <c r="I748" s="10" t="s">
        <v>331</v>
      </c>
      <c r="J748" s="111" t="s">
        <v>1499</v>
      </c>
      <c r="K748" s="111" t="s">
        <v>1499</v>
      </c>
      <c r="L748" s="111" t="s">
        <v>1522</v>
      </c>
      <c r="M748" s="111" t="s">
        <v>1522</v>
      </c>
      <c r="N748" s="111" t="s">
        <v>1499</v>
      </c>
      <c r="O748" s="56" t="s">
        <v>2014</v>
      </c>
      <c r="P748" s="10" t="s">
        <v>331</v>
      </c>
      <c r="Q748" s="10" t="s">
        <v>11</v>
      </c>
      <c r="R748" s="10" t="s">
        <v>11</v>
      </c>
      <c r="S748" s="10" t="s">
        <v>331</v>
      </c>
      <c r="T748" s="36"/>
      <c r="U748" s="36"/>
    </row>
    <row r="749" spans="1:21" ht="99.2" customHeight="1" x14ac:dyDescent="0.25">
      <c r="A749" s="287"/>
      <c r="B749" s="255"/>
      <c r="C749" s="181" t="s">
        <v>607</v>
      </c>
      <c r="D749" s="111" t="s">
        <v>1553</v>
      </c>
      <c r="E749" s="10" t="s">
        <v>311</v>
      </c>
      <c r="F749" s="111" t="s">
        <v>735</v>
      </c>
      <c r="G749" s="111" t="s">
        <v>1521</v>
      </c>
      <c r="H749" s="10" t="s">
        <v>11</v>
      </c>
      <c r="I749" s="10" t="s">
        <v>331</v>
      </c>
      <c r="J749" s="111" t="s">
        <v>1499</v>
      </c>
      <c r="K749" s="111" t="s">
        <v>1499</v>
      </c>
      <c r="L749" s="111" t="s">
        <v>1522</v>
      </c>
      <c r="M749" s="111" t="s">
        <v>1522</v>
      </c>
      <c r="N749" s="111" t="s">
        <v>1499</v>
      </c>
      <c r="O749" s="56" t="s">
        <v>2014</v>
      </c>
      <c r="P749" s="10" t="s">
        <v>331</v>
      </c>
      <c r="Q749" s="10" t="s">
        <v>11</v>
      </c>
      <c r="R749" s="10" t="s">
        <v>11</v>
      </c>
      <c r="S749" s="10" t="s">
        <v>331</v>
      </c>
      <c r="T749" s="36"/>
      <c r="U749" s="36"/>
    </row>
    <row r="750" spans="1:21" ht="113.25" customHeight="1" x14ac:dyDescent="0.25">
      <c r="A750" s="287"/>
      <c r="B750" s="106" t="s">
        <v>227</v>
      </c>
      <c r="C750" s="181" t="s">
        <v>608</v>
      </c>
      <c r="D750" s="111" t="s">
        <v>1536</v>
      </c>
      <c r="E750" s="10" t="s">
        <v>311</v>
      </c>
      <c r="F750" s="111" t="s">
        <v>735</v>
      </c>
      <c r="G750" s="111" t="s">
        <v>1521</v>
      </c>
      <c r="H750" s="10" t="s">
        <v>11</v>
      </c>
      <c r="I750" s="10" t="s">
        <v>331</v>
      </c>
      <c r="J750" s="111" t="s">
        <v>1499</v>
      </c>
      <c r="K750" s="111" t="s">
        <v>1499</v>
      </c>
      <c r="L750" s="111" t="s">
        <v>1522</v>
      </c>
      <c r="M750" s="111" t="s">
        <v>1522</v>
      </c>
      <c r="N750" s="111" t="s">
        <v>1499</v>
      </c>
      <c r="O750" s="56" t="s">
        <v>2014</v>
      </c>
      <c r="P750" s="10" t="s">
        <v>331</v>
      </c>
      <c r="Q750" s="10" t="s">
        <v>11</v>
      </c>
      <c r="R750" s="10" t="s">
        <v>11</v>
      </c>
      <c r="S750" s="10" t="s">
        <v>331</v>
      </c>
      <c r="T750" s="36"/>
      <c r="U750" s="36"/>
    </row>
    <row r="751" spans="1:21" ht="114" x14ac:dyDescent="0.25">
      <c r="A751" s="287"/>
      <c r="B751" s="106" t="s">
        <v>228</v>
      </c>
      <c r="C751" s="181" t="s">
        <v>609</v>
      </c>
      <c r="D751" s="111" t="s">
        <v>1554</v>
      </c>
      <c r="E751" s="10" t="s">
        <v>311</v>
      </c>
      <c r="F751" s="111" t="s">
        <v>735</v>
      </c>
      <c r="G751" s="111" t="s">
        <v>1521</v>
      </c>
      <c r="H751" s="10" t="s">
        <v>11</v>
      </c>
      <c r="I751" s="10" t="s">
        <v>331</v>
      </c>
      <c r="J751" s="111" t="s">
        <v>1499</v>
      </c>
      <c r="K751" s="111" t="s">
        <v>1499</v>
      </c>
      <c r="L751" s="111" t="s">
        <v>1522</v>
      </c>
      <c r="M751" s="111" t="s">
        <v>1522</v>
      </c>
      <c r="N751" s="111" t="s">
        <v>1499</v>
      </c>
      <c r="O751" s="56" t="s">
        <v>2014</v>
      </c>
      <c r="P751" s="10" t="s">
        <v>331</v>
      </c>
      <c r="Q751" s="10" t="s">
        <v>11</v>
      </c>
      <c r="R751" s="10" t="s">
        <v>11</v>
      </c>
      <c r="S751" s="10" t="s">
        <v>331</v>
      </c>
      <c r="T751" s="36"/>
      <c r="U751" s="36"/>
    </row>
    <row r="752" spans="1:21" ht="72" thickBot="1" x14ac:dyDescent="0.3">
      <c r="A752" s="238"/>
      <c r="B752" s="106" t="s">
        <v>229</v>
      </c>
      <c r="C752" s="181" t="s">
        <v>610</v>
      </c>
      <c r="D752" s="111" t="s">
        <v>1555</v>
      </c>
      <c r="E752" s="10" t="s">
        <v>311</v>
      </c>
      <c r="F752" s="111" t="s">
        <v>735</v>
      </c>
      <c r="G752" s="111" t="s">
        <v>1521</v>
      </c>
      <c r="H752" s="10" t="s">
        <v>11</v>
      </c>
      <c r="I752" s="10" t="s">
        <v>331</v>
      </c>
      <c r="J752" s="111" t="s">
        <v>1499</v>
      </c>
      <c r="K752" s="111" t="s">
        <v>1499</v>
      </c>
      <c r="L752" s="111" t="s">
        <v>1522</v>
      </c>
      <c r="M752" s="111" t="s">
        <v>1522</v>
      </c>
      <c r="N752" s="111" t="s">
        <v>1499</v>
      </c>
      <c r="O752" s="56" t="s">
        <v>2014</v>
      </c>
      <c r="P752" s="10" t="s">
        <v>331</v>
      </c>
      <c r="Q752" s="10" t="s">
        <v>11</v>
      </c>
      <c r="R752" s="10" t="s">
        <v>11</v>
      </c>
      <c r="S752" s="10" t="s">
        <v>331</v>
      </c>
      <c r="T752" s="36"/>
      <c r="U752" s="36"/>
    </row>
    <row r="753" spans="1:21" ht="136.5" customHeight="1" x14ac:dyDescent="0.25">
      <c r="A753" s="265" t="s">
        <v>230</v>
      </c>
      <c r="B753" s="253" t="s">
        <v>429</v>
      </c>
      <c r="C753" s="76" t="s">
        <v>430</v>
      </c>
      <c r="D753" s="136" t="s">
        <v>439</v>
      </c>
      <c r="E753" s="308" t="s">
        <v>311</v>
      </c>
      <c r="F753" s="308" t="s">
        <v>312</v>
      </c>
      <c r="G753" s="308" t="s">
        <v>327</v>
      </c>
      <c r="H753" s="308" t="s">
        <v>11</v>
      </c>
      <c r="I753" s="308" t="s">
        <v>331</v>
      </c>
      <c r="J753" s="303" t="s">
        <v>386</v>
      </c>
      <c r="K753" s="303" t="s">
        <v>386</v>
      </c>
      <c r="L753" s="308" t="s">
        <v>335</v>
      </c>
      <c r="M753" s="308" t="s">
        <v>335</v>
      </c>
      <c r="N753" s="303" t="s">
        <v>386</v>
      </c>
      <c r="O753" s="303" t="s">
        <v>440</v>
      </c>
      <c r="P753" s="308" t="s">
        <v>11</v>
      </c>
      <c r="Q753" s="308" t="s">
        <v>331</v>
      </c>
      <c r="R753" s="308" t="s">
        <v>11</v>
      </c>
      <c r="S753" s="308" t="s">
        <v>331</v>
      </c>
      <c r="T753" s="36"/>
      <c r="U753" s="36"/>
    </row>
    <row r="754" spans="1:21" ht="57" x14ac:dyDescent="0.25">
      <c r="A754" s="266"/>
      <c r="B754" s="253"/>
      <c r="C754" s="194" t="s">
        <v>1556</v>
      </c>
      <c r="D754" s="9" t="s">
        <v>435</v>
      </c>
      <c r="E754" s="308"/>
      <c r="F754" s="308"/>
      <c r="G754" s="308"/>
      <c r="H754" s="308"/>
      <c r="I754" s="308"/>
      <c r="J754" s="303"/>
      <c r="K754" s="303"/>
      <c r="L754" s="308"/>
      <c r="M754" s="308"/>
      <c r="N754" s="303"/>
      <c r="O754" s="303"/>
      <c r="P754" s="308"/>
      <c r="Q754" s="308"/>
      <c r="R754" s="308"/>
      <c r="S754" s="308"/>
      <c r="T754" s="36"/>
      <c r="U754" s="36"/>
    </row>
    <row r="755" spans="1:21" ht="171" customHeight="1" x14ac:dyDescent="0.25">
      <c r="A755" s="266"/>
      <c r="B755" s="253"/>
      <c r="C755" s="194" t="s">
        <v>432</v>
      </c>
      <c r="D755" s="9" t="s">
        <v>436</v>
      </c>
      <c r="E755" s="308"/>
      <c r="F755" s="308"/>
      <c r="G755" s="308"/>
      <c r="H755" s="308"/>
      <c r="I755" s="308"/>
      <c r="J755" s="303"/>
      <c r="K755" s="303"/>
      <c r="L755" s="308"/>
      <c r="M755" s="308"/>
      <c r="N755" s="303"/>
      <c r="O755" s="303"/>
      <c r="P755" s="308"/>
      <c r="Q755" s="308"/>
      <c r="R755" s="308"/>
      <c r="S755" s="308"/>
      <c r="T755" s="36"/>
      <c r="U755" s="36"/>
    </row>
    <row r="756" spans="1:21" ht="42.75" x14ac:dyDescent="0.25">
      <c r="A756" s="266"/>
      <c r="B756" s="253"/>
      <c r="C756" s="194" t="s">
        <v>433</v>
      </c>
      <c r="D756" s="9" t="s">
        <v>437</v>
      </c>
      <c r="E756" s="308"/>
      <c r="F756" s="308"/>
      <c r="G756" s="308"/>
      <c r="H756" s="308"/>
      <c r="I756" s="308"/>
      <c r="J756" s="303"/>
      <c r="K756" s="303"/>
      <c r="L756" s="308"/>
      <c r="M756" s="308"/>
      <c r="N756" s="303"/>
      <c r="O756" s="303"/>
      <c r="P756" s="308"/>
      <c r="Q756" s="308"/>
      <c r="R756" s="308"/>
      <c r="S756" s="308"/>
      <c r="T756" s="36"/>
      <c r="U756" s="36"/>
    </row>
    <row r="757" spans="1:21" ht="28.5" x14ac:dyDescent="0.25">
      <c r="A757" s="266"/>
      <c r="B757" s="253"/>
      <c r="C757" s="194" t="s">
        <v>434</v>
      </c>
      <c r="D757" s="9" t="s">
        <v>438</v>
      </c>
      <c r="E757" s="308"/>
      <c r="F757" s="308"/>
      <c r="G757" s="308"/>
      <c r="H757" s="308"/>
      <c r="I757" s="308"/>
      <c r="J757" s="303"/>
      <c r="K757" s="303"/>
      <c r="L757" s="308"/>
      <c r="M757" s="308"/>
      <c r="N757" s="303"/>
      <c r="O757" s="303"/>
      <c r="P757" s="308"/>
      <c r="Q757" s="308"/>
      <c r="R757" s="308"/>
      <c r="S757" s="308"/>
      <c r="T757" s="36"/>
      <c r="U757" s="36"/>
    </row>
    <row r="758" spans="1:21" ht="43.5" thickBot="1" x14ac:dyDescent="0.3">
      <c r="A758" s="266"/>
      <c r="B758" s="254"/>
      <c r="C758" s="192" t="s">
        <v>1557</v>
      </c>
      <c r="D758" s="9" t="s">
        <v>441</v>
      </c>
      <c r="E758" s="309"/>
      <c r="F758" s="309"/>
      <c r="G758" s="309"/>
      <c r="H758" s="309"/>
      <c r="I758" s="309"/>
      <c r="J758" s="304"/>
      <c r="K758" s="304"/>
      <c r="L758" s="309"/>
      <c r="M758" s="309"/>
      <c r="N758" s="304"/>
      <c r="O758" s="304"/>
      <c r="P758" s="309"/>
      <c r="Q758" s="309"/>
      <c r="R758" s="309"/>
      <c r="S758" s="309"/>
      <c r="T758" s="36"/>
      <c r="U758" s="36"/>
    </row>
    <row r="759" spans="1:21" ht="57" x14ac:dyDescent="0.25">
      <c r="A759" s="266"/>
      <c r="B759" s="253" t="s">
        <v>1559</v>
      </c>
      <c r="C759" s="194" t="s">
        <v>431</v>
      </c>
      <c r="D759" s="9" t="s">
        <v>435</v>
      </c>
      <c r="E759" s="342" t="s">
        <v>311</v>
      </c>
      <c r="F759" s="342" t="s">
        <v>414</v>
      </c>
      <c r="G759" s="342" t="s">
        <v>327</v>
      </c>
      <c r="H759" s="342" t="s">
        <v>11</v>
      </c>
      <c r="I759" s="342" t="s">
        <v>331</v>
      </c>
      <c r="J759" s="341" t="s">
        <v>386</v>
      </c>
      <c r="K759" s="303" t="s">
        <v>386</v>
      </c>
      <c r="L759" s="308" t="s">
        <v>335</v>
      </c>
      <c r="M759" s="308" t="s">
        <v>335</v>
      </c>
      <c r="N759" s="303" t="s">
        <v>386</v>
      </c>
      <c r="O759" s="303" t="s">
        <v>440</v>
      </c>
      <c r="P759" s="308" t="s">
        <v>11</v>
      </c>
      <c r="Q759" s="308" t="s">
        <v>331</v>
      </c>
      <c r="R759" s="308" t="s">
        <v>11</v>
      </c>
      <c r="S759" s="308" t="s">
        <v>331</v>
      </c>
      <c r="T759" s="36"/>
      <c r="U759" s="36"/>
    </row>
    <row r="760" spans="1:21" ht="42.75" x14ac:dyDescent="0.25">
      <c r="A760" s="266"/>
      <c r="B760" s="253"/>
      <c r="C760" s="194" t="s">
        <v>432</v>
      </c>
      <c r="D760" s="136" t="s">
        <v>436</v>
      </c>
      <c r="E760" s="308"/>
      <c r="F760" s="308"/>
      <c r="G760" s="308"/>
      <c r="H760" s="308"/>
      <c r="I760" s="308"/>
      <c r="J760" s="303"/>
      <c r="K760" s="303"/>
      <c r="L760" s="308"/>
      <c r="M760" s="308"/>
      <c r="N760" s="303"/>
      <c r="O760" s="303"/>
      <c r="P760" s="308"/>
      <c r="Q760" s="308"/>
      <c r="R760" s="308"/>
      <c r="S760" s="308"/>
      <c r="T760" s="36"/>
      <c r="U760" s="36"/>
    </row>
    <row r="761" spans="1:21" ht="42.75" x14ac:dyDescent="0.25">
      <c r="A761" s="266"/>
      <c r="B761" s="253"/>
      <c r="C761" s="194" t="s">
        <v>1558</v>
      </c>
      <c r="D761" s="9" t="s">
        <v>437</v>
      </c>
      <c r="E761" s="308"/>
      <c r="F761" s="308"/>
      <c r="G761" s="308"/>
      <c r="H761" s="308"/>
      <c r="I761" s="308"/>
      <c r="J761" s="303"/>
      <c r="K761" s="303"/>
      <c r="L761" s="308"/>
      <c r="M761" s="308"/>
      <c r="N761" s="303"/>
      <c r="O761" s="303"/>
      <c r="P761" s="308"/>
      <c r="Q761" s="308"/>
      <c r="R761" s="308"/>
      <c r="S761" s="308"/>
      <c r="T761" s="36"/>
      <c r="U761" s="36"/>
    </row>
    <row r="762" spans="1:21" ht="28.5" x14ac:dyDescent="0.25">
      <c r="A762" s="266"/>
      <c r="B762" s="253"/>
      <c r="C762" s="194" t="s">
        <v>434</v>
      </c>
      <c r="D762" s="9" t="s">
        <v>438</v>
      </c>
      <c r="E762" s="308"/>
      <c r="F762" s="308"/>
      <c r="G762" s="308"/>
      <c r="H762" s="308"/>
      <c r="I762" s="308"/>
      <c r="J762" s="303"/>
      <c r="K762" s="303"/>
      <c r="L762" s="308"/>
      <c r="M762" s="308"/>
      <c r="N762" s="303"/>
      <c r="O762" s="303"/>
      <c r="P762" s="308"/>
      <c r="Q762" s="308"/>
      <c r="R762" s="308"/>
      <c r="S762" s="308"/>
      <c r="T762" s="36"/>
      <c r="U762" s="36"/>
    </row>
    <row r="763" spans="1:21" ht="43.5" thickBot="1" x14ac:dyDescent="0.3">
      <c r="A763" s="266"/>
      <c r="B763" s="254"/>
      <c r="C763" s="194" t="s">
        <v>1557</v>
      </c>
      <c r="D763" s="9" t="s">
        <v>441</v>
      </c>
      <c r="E763" s="309"/>
      <c r="F763" s="309"/>
      <c r="G763" s="309"/>
      <c r="H763" s="309"/>
      <c r="I763" s="309"/>
      <c r="J763" s="304"/>
      <c r="K763" s="304"/>
      <c r="L763" s="309"/>
      <c r="M763" s="309"/>
      <c r="N763" s="304"/>
      <c r="O763" s="304"/>
      <c r="P763" s="309"/>
      <c r="Q763" s="309"/>
      <c r="R763" s="309"/>
      <c r="S763" s="309"/>
      <c r="T763" s="36"/>
      <c r="U763" s="36"/>
    </row>
    <row r="764" spans="1:21" ht="57" x14ac:dyDescent="0.25">
      <c r="A764" s="266"/>
      <c r="B764" s="252" t="s">
        <v>442</v>
      </c>
      <c r="C764" s="194" t="s">
        <v>431</v>
      </c>
      <c r="D764" s="9" t="s">
        <v>435</v>
      </c>
      <c r="E764" s="310" t="s">
        <v>311</v>
      </c>
      <c r="F764" s="310" t="s">
        <v>312</v>
      </c>
      <c r="G764" s="310" t="s">
        <v>327</v>
      </c>
      <c r="H764" s="310" t="s">
        <v>11</v>
      </c>
      <c r="I764" s="310" t="s">
        <v>331</v>
      </c>
      <c r="J764" s="302" t="s">
        <v>386</v>
      </c>
      <c r="K764" s="302" t="s">
        <v>386</v>
      </c>
      <c r="L764" s="310" t="s">
        <v>335</v>
      </c>
      <c r="M764" s="310" t="s">
        <v>335</v>
      </c>
      <c r="N764" s="302" t="s">
        <v>386</v>
      </c>
      <c r="O764" s="302" t="s">
        <v>440</v>
      </c>
      <c r="P764" s="310" t="s">
        <v>11</v>
      </c>
      <c r="Q764" s="310" t="s">
        <v>331</v>
      </c>
      <c r="R764" s="310" t="s">
        <v>11</v>
      </c>
      <c r="S764" s="310" t="s">
        <v>331</v>
      </c>
      <c r="T764" s="36"/>
      <c r="U764" s="36"/>
    </row>
    <row r="765" spans="1:21" ht="42.75" x14ac:dyDescent="0.25">
      <c r="A765" s="266"/>
      <c r="B765" s="253"/>
      <c r="C765" s="194" t="s">
        <v>432</v>
      </c>
      <c r="D765" s="9" t="s">
        <v>436</v>
      </c>
      <c r="E765" s="308"/>
      <c r="F765" s="308"/>
      <c r="G765" s="308"/>
      <c r="H765" s="308"/>
      <c r="I765" s="308"/>
      <c r="J765" s="303"/>
      <c r="K765" s="303"/>
      <c r="L765" s="308"/>
      <c r="M765" s="308"/>
      <c r="N765" s="303"/>
      <c r="O765" s="303"/>
      <c r="P765" s="308"/>
      <c r="Q765" s="308"/>
      <c r="R765" s="308"/>
      <c r="S765" s="308"/>
      <c r="T765" s="36"/>
      <c r="U765" s="36"/>
    </row>
    <row r="766" spans="1:21" ht="42.75" x14ac:dyDescent="0.25">
      <c r="A766" s="266"/>
      <c r="B766" s="253"/>
      <c r="C766" s="194" t="s">
        <v>1558</v>
      </c>
      <c r="D766" s="9" t="s">
        <v>437</v>
      </c>
      <c r="E766" s="308"/>
      <c r="F766" s="308"/>
      <c r="G766" s="308"/>
      <c r="H766" s="308"/>
      <c r="I766" s="308"/>
      <c r="J766" s="303"/>
      <c r="K766" s="303"/>
      <c r="L766" s="308"/>
      <c r="M766" s="308"/>
      <c r="N766" s="303"/>
      <c r="O766" s="303"/>
      <c r="P766" s="308"/>
      <c r="Q766" s="308"/>
      <c r="R766" s="308"/>
      <c r="S766" s="308"/>
      <c r="T766" s="36"/>
      <c r="U766" s="36"/>
    </row>
    <row r="767" spans="1:21" ht="28.5" x14ac:dyDescent="0.25">
      <c r="A767" s="266"/>
      <c r="B767" s="253"/>
      <c r="C767" s="194" t="s">
        <v>434</v>
      </c>
      <c r="D767" s="9" t="s">
        <v>438</v>
      </c>
      <c r="E767" s="308"/>
      <c r="F767" s="308"/>
      <c r="G767" s="308"/>
      <c r="H767" s="308"/>
      <c r="I767" s="308"/>
      <c r="J767" s="303"/>
      <c r="K767" s="303"/>
      <c r="L767" s="308"/>
      <c r="M767" s="308"/>
      <c r="N767" s="303"/>
      <c r="O767" s="303"/>
      <c r="P767" s="308"/>
      <c r="Q767" s="308"/>
      <c r="R767" s="308"/>
      <c r="S767" s="308"/>
      <c r="T767" s="36"/>
      <c r="U767" s="36"/>
    </row>
    <row r="768" spans="1:21" ht="43.5" thickBot="1" x14ac:dyDescent="0.3">
      <c r="A768" s="266"/>
      <c r="B768" s="253"/>
      <c r="C768" s="194" t="s">
        <v>1557</v>
      </c>
      <c r="D768" s="9" t="s">
        <v>441</v>
      </c>
      <c r="E768" s="308"/>
      <c r="F768" s="308"/>
      <c r="G768" s="308"/>
      <c r="H768" s="308"/>
      <c r="I768" s="308"/>
      <c r="J768" s="303"/>
      <c r="K768" s="303"/>
      <c r="L768" s="308"/>
      <c r="M768" s="308"/>
      <c r="N768" s="303"/>
      <c r="O768" s="303"/>
      <c r="P768" s="308"/>
      <c r="Q768" s="308"/>
      <c r="R768" s="308"/>
      <c r="S768" s="308"/>
      <c r="T768" s="36"/>
      <c r="U768" s="36"/>
    </row>
    <row r="769" spans="1:21" ht="57" x14ac:dyDescent="0.25">
      <c r="A769" s="266"/>
      <c r="B769" s="252" t="s">
        <v>443</v>
      </c>
      <c r="C769" s="194" t="s">
        <v>431</v>
      </c>
      <c r="D769" s="9" t="s">
        <v>435</v>
      </c>
      <c r="E769" s="310" t="s">
        <v>311</v>
      </c>
      <c r="F769" s="310" t="s">
        <v>312</v>
      </c>
      <c r="G769" s="310" t="s">
        <v>327</v>
      </c>
      <c r="H769" s="310" t="s">
        <v>11</v>
      </c>
      <c r="I769" s="310" t="s">
        <v>331</v>
      </c>
      <c r="J769" s="302" t="s">
        <v>386</v>
      </c>
      <c r="K769" s="302" t="s">
        <v>386</v>
      </c>
      <c r="L769" s="310" t="s">
        <v>335</v>
      </c>
      <c r="M769" s="310" t="s">
        <v>335</v>
      </c>
      <c r="N769" s="302" t="s">
        <v>386</v>
      </c>
      <c r="O769" s="302" t="s">
        <v>440</v>
      </c>
      <c r="P769" s="310" t="s">
        <v>11</v>
      </c>
      <c r="Q769" s="310" t="s">
        <v>331</v>
      </c>
      <c r="R769" s="310" t="s">
        <v>11</v>
      </c>
      <c r="S769" s="310" t="s">
        <v>331</v>
      </c>
      <c r="T769" s="36"/>
      <c r="U769" s="36"/>
    </row>
    <row r="770" spans="1:21" ht="42.75" x14ac:dyDescent="0.25">
      <c r="A770" s="266"/>
      <c r="B770" s="253"/>
      <c r="C770" s="194" t="s">
        <v>432</v>
      </c>
      <c r="D770" s="9" t="s">
        <v>436</v>
      </c>
      <c r="E770" s="308"/>
      <c r="F770" s="308"/>
      <c r="G770" s="308"/>
      <c r="H770" s="308"/>
      <c r="I770" s="308"/>
      <c r="J770" s="303"/>
      <c r="K770" s="303"/>
      <c r="L770" s="308"/>
      <c r="M770" s="308"/>
      <c r="N770" s="303"/>
      <c r="O770" s="303"/>
      <c r="P770" s="308"/>
      <c r="Q770" s="308"/>
      <c r="R770" s="308"/>
      <c r="S770" s="308"/>
      <c r="T770" s="36"/>
      <c r="U770" s="36"/>
    </row>
    <row r="771" spans="1:21" ht="42.75" x14ac:dyDescent="0.25">
      <c r="A771" s="266"/>
      <c r="B771" s="253"/>
      <c r="C771" s="194" t="s">
        <v>1558</v>
      </c>
      <c r="D771" s="9" t="s">
        <v>437</v>
      </c>
      <c r="E771" s="308"/>
      <c r="F771" s="308"/>
      <c r="G771" s="308"/>
      <c r="H771" s="308"/>
      <c r="I771" s="308"/>
      <c r="J771" s="303"/>
      <c r="K771" s="303"/>
      <c r="L771" s="308"/>
      <c r="M771" s="308"/>
      <c r="N771" s="303"/>
      <c r="O771" s="303"/>
      <c r="P771" s="308"/>
      <c r="Q771" s="308"/>
      <c r="R771" s="308"/>
      <c r="S771" s="308"/>
      <c r="T771" s="36"/>
      <c r="U771" s="36"/>
    </row>
    <row r="772" spans="1:21" ht="28.5" x14ac:dyDescent="0.25">
      <c r="A772" s="266"/>
      <c r="B772" s="253"/>
      <c r="C772" s="194" t="s">
        <v>434</v>
      </c>
      <c r="D772" s="9" t="s">
        <v>438</v>
      </c>
      <c r="E772" s="308"/>
      <c r="F772" s="308"/>
      <c r="G772" s="308"/>
      <c r="H772" s="308"/>
      <c r="I772" s="308"/>
      <c r="J772" s="303"/>
      <c r="K772" s="303"/>
      <c r="L772" s="308"/>
      <c r="M772" s="308"/>
      <c r="N772" s="303"/>
      <c r="O772" s="303"/>
      <c r="P772" s="308"/>
      <c r="Q772" s="308"/>
      <c r="R772" s="308"/>
      <c r="S772" s="308"/>
      <c r="T772" s="36"/>
      <c r="U772" s="36"/>
    </row>
    <row r="773" spans="1:21" ht="43.5" thickBot="1" x14ac:dyDescent="0.3">
      <c r="A773" s="266"/>
      <c r="B773" s="253"/>
      <c r="C773" s="194" t="s">
        <v>1557</v>
      </c>
      <c r="D773" s="9" t="s">
        <v>441</v>
      </c>
      <c r="E773" s="308"/>
      <c r="F773" s="308"/>
      <c r="G773" s="308"/>
      <c r="H773" s="308"/>
      <c r="I773" s="308"/>
      <c r="J773" s="303"/>
      <c r="K773" s="303"/>
      <c r="L773" s="308"/>
      <c r="M773" s="308"/>
      <c r="N773" s="303"/>
      <c r="O773" s="303"/>
      <c r="P773" s="308"/>
      <c r="Q773" s="308"/>
      <c r="R773" s="308"/>
      <c r="S773" s="308"/>
      <c r="T773" s="36"/>
      <c r="U773" s="36"/>
    </row>
    <row r="774" spans="1:21" ht="57" x14ac:dyDescent="0.25">
      <c r="A774" s="266"/>
      <c r="B774" s="252" t="s">
        <v>444</v>
      </c>
      <c r="C774" s="194" t="s">
        <v>431</v>
      </c>
      <c r="D774" s="9" t="s">
        <v>435</v>
      </c>
      <c r="E774" s="310" t="s">
        <v>311</v>
      </c>
      <c r="F774" s="310" t="s">
        <v>312</v>
      </c>
      <c r="G774" s="310" t="s">
        <v>327</v>
      </c>
      <c r="H774" s="310" t="s">
        <v>11</v>
      </c>
      <c r="I774" s="310" t="s">
        <v>331</v>
      </c>
      <c r="J774" s="302" t="s">
        <v>386</v>
      </c>
      <c r="K774" s="302" t="s">
        <v>386</v>
      </c>
      <c r="L774" s="310" t="s">
        <v>335</v>
      </c>
      <c r="M774" s="310" t="s">
        <v>335</v>
      </c>
      <c r="N774" s="302" t="s">
        <v>386</v>
      </c>
      <c r="O774" s="302" t="s">
        <v>440</v>
      </c>
      <c r="P774" s="310" t="s">
        <v>11</v>
      </c>
      <c r="Q774" s="310" t="s">
        <v>331</v>
      </c>
      <c r="R774" s="310" t="s">
        <v>11</v>
      </c>
      <c r="S774" s="310" t="s">
        <v>331</v>
      </c>
      <c r="T774" s="36"/>
      <c r="U774" s="36"/>
    </row>
    <row r="775" spans="1:21" ht="42.75" x14ac:dyDescent="0.25">
      <c r="A775" s="266"/>
      <c r="B775" s="253"/>
      <c r="C775" s="194" t="s">
        <v>432</v>
      </c>
      <c r="D775" s="9" t="s">
        <v>436</v>
      </c>
      <c r="E775" s="308"/>
      <c r="F775" s="308"/>
      <c r="G775" s="308"/>
      <c r="H775" s="308"/>
      <c r="I775" s="308"/>
      <c r="J775" s="303"/>
      <c r="K775" s="303"/>
      <c r="L775" s="308"/>
      <c r="M775" s="308"/>
      <c r="N775" s="303"/>
      <c r="O775" s="303"/>
      <c r="P775" s="308"/>
      <c r="Q775" s="308"/>
      <c r="R775" s="308"/>
      <c r="S775" s="308"/>
      <c r="T775" s="36"/>
      <c r="U775" s="36"/>
    </row>
    <row r="776" spans="1:21" ht="42.75" x14ac:dyDescent="0.25">
      <c r="A776" s="266"/>
      <c r="B776" s="253"/>
      <c r="C776" s="194" t="s">
        <v>1558</v>
      </c>
      <c r="D776" s="9" t="s">
        <v>437</v>
      </c>
      <c r="E776" s="308"/>
      <c r="F776" s="308"/>
      <c r="G776" s="308"/>
      <c r="H776" s="308"/>
      <c r="I776" s="308"/>
      <c r="J776" s="303"/>
      <c r="K776" s="303"/>
      <c r="L776" s="308"/>
      <c r="M776" s="308"/>
      <c r="N776" s="303"/>
      <c r="O776" s="303"/>
      <c r="P776" s="308"/>
      <c r="Q776" s="308"/>
      <c r="R776" s="308"/>
      <c r="S776" s="308"/>
      <c r="T776" s="36"/>
      <c r="U776" s="36"/>
    </row>
    <row r="777" spans="1:21" ht="28.5" x14ac:dyDescent="0.25">
      <c r="A777" s="266"/>
      <c r="B777" s="253"/>
      <c r="C777" s="194" t="s">
        <v>434</v>
      </c>
      <c r="D777" s="9" t="s">
        <v>438</v>
      </c>
      <c r="E777" s="308"/>
      <c r="F777" s="308"/>
      <c r="G777" s="308"/>
      <c r="H777" s="308"/>
      <c r="I777" s="308"/>
      <c r="J777" s="303"/>
      <c r="K777" s="303"/>
      <c r="L777" s="308"/>
      <c r="M777" s="308"/>
      <c r="N777" s="303"/>
      <c r="O777" s="303"/>
      <c r="P777" s="308"/>
      <c r="Q777" s="308"/>
      <c r="R777" s="308"/>
      <c r="S777" s="308"/>
      <c r="T777" s="36"/>
      <c r="U777" s="36"/>
    </row>
    <row r="778" spans="1:21" ht="43.5" thickBot="1" x14ac:dyDescent="0.3">
      <c r="A778" s="266"/>
      <c r="B778" s="253"/>
      <c r="C778" s="194" t="s">
        <v>1557</v>
      </c>
      <c r="D778" s="9" t="s">
        <v>441</v>
      </c>
      <c r="E778" s="308"/>
      <c r="F778" s="308"/>
      <c r="G778" s="308"/>
      <c r="H778" s="308"/>
      <c r="I778" s="308"/>
      <c r="J778" s="303"/>
      <c r="K778" s="303"/>
      <c r="L778" s="308"/>
      <c r="M778" s="308"/>
      <c r="N778" s="303"/>
      <c r="O778" s="303"/>
      <c r="P778" s="308"/>
      <c r="Q778" s="308"/>
      <c r="R778" s="308"/>
      <c r="S778" s="308"/>
      <c r="T778" s="36"/>
      <c r="U778" s="36"/>
    </row>
    <row r="779" spans="1:21" ht="57" x14ac:dyDescent="0.25">
      <c r="A779" s="266"/>
      <c r="B779" s="252" t="s">
        <v>231</v>
      </c>
      <c r="C779" s="194" t="s">
        <v>431</v>
      </c>
      <c r="D779" s="9" t="s">
        <v>435</v>
      </c>
      <c r="E779" s="310" t="s">
        <v>311</v>
      </c>
      <c r="F779" s="310" t="s">
        <v>312</v>
      </c>
      <c r="G779" s="310" t="s">
        <v>327</v>
      </c>
      <c r="H779" s="310" t="s">
        <v>11</v>
      </c>
      <c r="I779" s="310" t="s">
        <v>331</v>
      </c>
      <c r="J779" s="302" t="s">
        <v>386</v>
      </c>
      <c r="K779" s="302" t="s">
        <v>386</v>
      </c>
      <c r="L779" s="310" t="s">
        <v>335</v>
      </c>
      <c r="M779" s="310" t="s">
        <v>335</v>
      </c>
      <c r="N779" s="302" t="s">
        <v>386</v>
      </c>
      <c r="O779" s="302" t="s">
        <v>440</v>
      </c>
      <c r="P779" s="310" t="s">
        <v>11</v>
      </c>
      <c r="Q779" s="310" t="s">
        <v>331</v>
      </c>
      <c r="R779" s="310" t="s">
        <v>11</v>
      </c>
      <c r="S779" s="310" t="s">
        <v>331</v>
      </c>
      <c r="T779" s="36"/>
      <c r="U779" s="36"/>
    </row>
    <row r="780" spans="1:21" ht="42.75" x14ac:dyDescent="0.25">
      <c r="A780" s="266"/>
      <c r="B780" s="253"/>
      <c r="C780" s="194" t="s">
        <v>432</v>
      </c>
      <c r="D780" s="9" t="s">
        <v>436</v>
      </c>
      <c r="E780" s="308"/>
      <c r="F780" s="308"/>
      <c r="G780" s="308"/>
      <c r="H780" s="308"/>
      <c r="I780" s="308"/>
      <c r="J780" s="303"/>
      <c r="K780" s="303"/>
      <c r="L780" s="308"/>
      <c r="M780" s="308"/>
      <c r="N780" s="303"/>
      <c r="O780" s="303"/>
      <c r="P780" s="308"/>
      <c r="Q780" s="308"/>
      <c r="R780" s="308"/>
      <c r="S780" s="308"/>
      <c r="T780" s="36"/>
      <c r="U780" s="36"/>
    </row>
    <row r="781" spans="1:21" ht="42.75" x14ac:dyDescent="0.25">
      <c r="A781" s="266"/>
      <c r="B781" s="253"/>
      <c r="C781" s="194" t="s">
        <v>1558</v>
      </c>
      <c r="D781" s="9" t="s">
        <v>437</v>
      </c>
      <c r="E781" s="308"/>
      <c r="F781" s="308"/>
      <c r="G781" s="308"/>
      <c r="H781" s="308"/>
      <c r="I781" s="308"/>
      <c r="J781" s="303"/>
      <c r="K781" s="303"/>
      <c r="L781" s="308"/>
      <c r="M781" s="308"/>
      <c r="N781" s="303"/>
      <c r="O781" s="303"/>
      <c r="P781" s="308"/>
      <c r="Q781" s="308"/>
      <c r="R781" s="308"/>
      <c r="S781" s="308"/>
      <c r="T781" s="36"/>
      <c r="U781" s="36"/>
    </row>
    <row r="782" spans="1:21" ht="28.5" x14ac:dyDescent="0.25">
      <c r="A782" s="266"/>
      <c r="B782" s="253"/>
      <c r="C782" s="194" t="s">
        <v>434</v>
      </c>
      <c r="D782" s="9" t="s">
        <v>438</v>
      </c>
      <c r="E782" s="308"/>
      <c r="F782" s="308"/>
      <c r="G782" s="308"/>
      <c r="H782" s="308"/>
      <c r="I782" s="308"/>
      <c r="J782" s="303"/>
      <c r="K782" s="303"/>
      <c r="L782" s="308"/>
      <c r="M782" s="308"/>
      <c r="N782" s="303"/>
      <c r="O782" s="303"/>
      <c r="P782" s="308"/>
      <c r="Q782" s="308"/>
      <c r="R782" s="308"/>
      <c r="S782" s="308"/>
      <c r="T782" s="36"/>
      <c r="U782" s="36"/>
    </row>
    <row r="783" spans="1:21" ht="43.5" thickBot="1" x14ac:dyDescent="0.3">
      <c r="A783" s="266"/>
      <c r="B783" s="253"/>
      <c r="C783" s="194" t="s">
        <v>1557</v>
      </c>
      <c r="D783" s="9" t="s">
        <v>441</v>
      </c>
      <c r="E783" s="308"/>
      <c r="F783" s="308"/>
      <c r="G783" s="308"/>
      <c r="H783" s="308"/>
      <c r="I783" s="308"/>
      <c r="J783" s="303"/>
      <c r="K783" s="303"/>
      <c r="L783" s="308"/>
      <c r="M783" s="308"/>
      <c r="N783" s="303"/>
      <c r="O783" s="303"/>
      <c r="P783" s="308"/>
      <c r="Q783" s="308"/>
      <c r="R783" s="308"/>
      <c r="S783" s="308"/>
      <c r="T783" s="36"/>
      <c r="U783" s="36"/>
    </row>
    <row r="784" spans="1:21" ht="57" x14ac:dyDescent="0.25">
      <c r="A784" s="267"/>
      <c r="B784" s="283" t="s">
        <v>232</v>
      </c>
      <c r="C784" s="194" t="s">
        <v>431</v>
      </c>
      <c r="D784" s="9" t="s">
        <v>435</v>
      </c>
      <c r="E784" s="310" t="s">
        <v>311</v>
      </c>
      <c r="F784" s="310" t="s">
        <v>312</v>
      </c>
      <c r="G784" s="310" t="s">
        <v>327</v>
      </c>
      <c r="H784" s="310" t="s">
        <v>11</v>
      </c>
      <c r="I784" s="310" t="s">
        <v>331</v>
      </c>
      <c r="J784" s="302" t="s">
        <v>386</v>
      </c>
      <c r="K784" s="302" t="s">
        <v>386</v>
      </c>
      <c r="L784" s="310" t="s">
        <v>335</v>
      </c>
      <c r="M784" s="310" t="s">
        <v>335</v>
      </c>
      <c r="N784" s="302" t="s">
        <v>386</v>
      </c>
      <c r="O784" s="302" t="s">
        <v>440</v>
      </c>
      <c r="P784" s="310" t="s">
        <v>11</v>
      </c>
      <c r="Q784" s="310" t="s">
        <v>331</v>
      </c>
      <c r="R784" s="310" t="s">
        <v>11</v>
      </c>
      <c r="S784" s="310" t="s">
        <v>331</v>
      </c>
      <c r="T784" s="36"/>
      <c r="U784" s="36"/>
    </row>
    <row r="785" spans="1:23" ht="42.75" x14ac:dyDescent="0.25">
      <c r="A785" s="267"/>
      <c r="B785" s="284"/>
      <c r="C785" s="194" t="s">
        <v>432</v>
      </c>
      <c r="D785" s="9" t="s">
        <v>436</v>
      </c>
      <c r="E785" s="308"/>
      <c r="F785" s="308"/>
      <c r="G785" s="308"/>
      <c r="H785" s="308"/>
      <c r="I785" s="308"/>
      <c r="J785" s="303"/>
      <c r="K785" s="303"/>
      <c r="L785" s="308"/>
      <c r="M785" s="308"/>
      <c r="N785" s="303"/>
      <c r="O785" s="303"/>
      <c r="P785" s="308"/>
      <c r="Q785" s="308"/>
      <c r="R785" s="308"/>
      <c r="S785" s="308"/>
      <c r="T785" s="36"/>
      <c r="U785" s="36"/>
    </row>
    <row r="786" spans="1:23" ht="42.75" x14ac:dyDescent="0.25">
      <c r="A786" s="267"/>
      <c r="B786" s="284"/>
      <c r="C786" s="194" t="s">
        <v>1558</v>
      </c>
      <c r="D786" s="9" t="s">
        <v>437</v>
      </c>
      <c r="E786" s="308"/>
      <c r="F786" s="308"/>
      <c r="G786" s="308"/>
      <c r="H786" s="308"/>
      <c r="I786" s="308"/>
      <c r="J786" s="303"/>
      <c r="K786" s="303"/>
      <c r="L786" s="308"/>
      <c r="M786" s="308"/>
      <c r="N786" s="303"/>
      <c r="O786" s="303"/>
      <c r="P786" s="308"/>
      <c r="Q786" s="308"/>
      <c r="R786" s="308"/>
      <c r="S786" s="308"/>
      <c r="T786" s="36"/>
      <c r="U786" s="36"/>
    </row>
    <row r="787" spans="1:23" ht="28.5" x14ac:dyDescent="0.25">
      <c r="A787" s="267"/>
      <c r="B787" s="284"/>
      <c r="C787" s="194" t="s">
        <v>434</v>
      </c>
      <c r="D787" s="9" t="s">
        <v>438</v>
      </c>
      <c r="E787" s="308"/>
      <c r="F787" s="308"/>
      <c r="G787" s="308"/>
      <c r="H787" s="308"/>
      <c r="I787" s="308"/>
      <c r="J787" s="303"/>
      <c r="K787" s="303"/>
      <c r="L787" s="308"/>
      <c r="M787" s="308"/>
      <c r="N787" s="303"/>
      <c r="O787" s="303"/>
      <c r="P787" s="308"/>
      <c r="Q787" s="308"/>
      <c r="R787" s="308"/>
      <c r="S787" s="308"/>
      <c r="T787" s="36"/>
      <c r="U787" s="36"/>
    </row>
    <row r="788" spans="1:23" ht="43.5" thickBot="1" x14ac:dyDescent="0.3">
      <c r="A788" s="267"/>
      <c r="B788" s="284"/>
      <c r="C788" s="194" t="s">
        <v>1557</v>
      </c>
      <c r="D788" s="9" t="s">
        <v>441</v>
      </c>
      <c r="E788" s="308"/>
      <c r="F788" s="308"/>
      <c r="G788" s="308"/>
      <c r="H788" s="308"/>
      <c r="I788" s="308"/>
      <c r="J788" s="303"/>
      <c r="K788" s="303"/>
      <c r="L788" s="308"/>
      <c r="M788" s="308"/>
      <c r="N788" s="303"/>
      <c r="O788" s="303"/>
      <c r="P788" s="308"/>
      <c r="Q788" s="308"/>
      <c r="R788" s="308"/>
      <c r="S788" s="308"/>
      <c r="T788" s="62"/>
      <c r="U788" s="36"/>
    </row>
    <row r="789" spans="1:23" ht="43.5" customHeight="1" x14ac:dyDescent="0.25">
      <c r="A789" s="391" t="s">
        <v>233</v>
      </c>
      <c r="B789" s="317" t="s">
        <v>331</v>
      </c>
      <c r="C789" s="13" t="s">
        <v>1094</v>
      </c>
      <c r="D789" s="5" t="s">
        <v>1213</v>
      </c>
      <c r="E789" s="8" t="s">
        <v>311</v>
      </c>
      <c r="F789" s="42" t="s">
        <v>552</v>
      </c>
      <c r="G789" s="8" t="s">
        <v>550</v>
      </c>
      <c r="H789" s="8" t="s">
        <v>316</v>
      </c>
      <c r="I789" s="8" t="s">
        <v>331</v>
      </c>
      <c r="J789" s="4" t="str">
        <f t="shared" ref="J789:K792" si="39">PROPER("ÁREA AUDIOVISUAL")</f>
        <v>Área Audiovisual</v>
      </c>
      <c r="K789" s="4" t="str">
        <f t="shared" si="39"/>
        <v>Área Audiovisual</v>
      </c>
      <c r="L789" s="4" t="s">
        <v>496</v>
      </c>
      <c r="M789" s="4" t="s">
        <v>496</v>
      </c>
      <c r="N789" s="4" t="str">
        <f>PROPER("ÁREA AUDIOVISUAL")</f>
        <v>Área Audiovisual</v>
      </c>
      <c r="O789" s="43" t="str">
        <f>PROPER("MANUAL DE FUNCIONES")</f>
        <v>Manual De Funciones</v>
      </c>
      <c r="P789" s="10" t="s">
        <v>331</v>
      </c>
      <c r="Q789" s="10" t="s">
        <v>11</v>
      </c>
      <c r="R789" s="10" t="s">
        <v>11</v>
      </c>
      <c r="S789" s="10" t="s">
        <v>331</v>
      </c>
      <c r="T789" s="36"/>
      <c r="U789" s="36"/>
    </row>
    <row r="790" spans="1:23" ht="28.5" x14ac:dyDescent="0.25">
      <c r="A790" s="392"/>
      <c r="B790" s="318"/>
      <c r="C790" s="13" t="s">
        <v>1210</v>
      </c>
      <c r="D790" s="5" t="s">
        <v>1214</v>
      </c>
      <c r="E790" s="79" t="s">
        <v>311</v>
      </c>
      <c r="F790" s="10" t="s">
        <v>762</v>
      </c>
      <c r="G790" s="79" t="s">
        <v>1685</v>
      </c>
      <c r="H790" s="4" t="str">
        <f t="shared" ref="H790:I792" si="40">PROPER("SEGÚN LA NECESIDAD")</f>
        <v>Según La Necesidad</v>
      </c>
      <c r="I790" s="4" t="str">
        <f t="shared" si="40"/>
        <v>Según La Necesidad</v>
      </c>
      <c r="J790" s="4" t="str">
        <f t="shared" si="39"/>
        <v>Área Audiovisual</v>
      </c>
      <c r="K790" s="4" t="str">
        <f t="shared" si="39"/>
        <v>Área Audiovisual</v>
      </c>
      <c r="L790" s="4" t="s">
        <v>496</v>
      </c>
      <c r="M790" s="4" t="s">
        <v>496</v>
      </c>
      <c r="N790" s="4" t="str">
        <f>PROPER("ÁREA AUDIOVISUAL")</f>
        <v>Área Audiovisual</v>
      </c>
      <c r="O790" s="43" t="str">
        <f>PROPER("MANUAL DE FUNCIONES")</f>
        <v>Manual De Funciones</v>
      </c>
      <c r="P790" s="81" t="s">
        <v>331</v>
      </c>
      <c r="Q790" s="81" t="s">
        <v>611</v>
      </c>
      <c r="R790" s="81" t="s">
        <v>11</v>
      </c>
      <c r="S790" s="81" t="s">
        <v>331</v>
      </c>
      <c r="T790" s="36"/>
      <c r="U790" s="36"/>
    </row>
    <row r="791" spans="1:23" ht="28.5" x14ac:dyDescent="0.25">
      <c r="A791" s="392"/>
      <c r="B791" s="318"/>
      <c r="C791" s="13" t="s">
        <v>1211</v>
      </c>
      <c r="D791" s="5" t="s">
        <v>1215</v>
      </c>
      <c r="E791" s="79" t="s">
        <v>311</v>
      </c>
      <c r="F791" s="10" t="s">
        <v>762</v>
      </c>
      <c r="G791" s="79" t="s">
        <v>1685</v>
      </c>
      <c r="H791" s="4" t="str">
        <f t="shared" si="40"/>
        <v>Según La Necesidad</v>
      </c>
      <c r="I791" s="4" t="str">
        <f t="shared" si="40"/>
        <v>Según La Necesidad</v>
      </c>
      <c r="J791" s="4" t="str">
        <f t="shared" si="39"/>
        <v>Área Audiovisual</v>
      </c>
      <c r="K791" s="4" t="str">
        <f t="shared" si="39"/>
        <v>Área Audiovisual</v>
      </c>
      <c r="L791" s="4" t="s">
        <v>496</v>
      </c>
      <c r="M791" s="4" t="s">
        <v>496</v>
      </c>
      <c r="N791" s="4" t="str">
        <f>PROPER("ÁREA AUDIOVISUAL")</f>
        <v>Área Audiovisual</v>
      </c>
      <c r="O791" s="43" t="str">
        <f>PROPER("MANUAL DE FUNCIONES")</f>
        <v>Manual De Funciones</v>
      </c>
      <c r="P791" s="81" t="s">
        <v>331</v>
      </c>
      <c r="Q791" s="81" t="s">
        <v>611</v>
      </c>
      <c r="R791" s="81" t="s">
        <v>11</v>
      </c>
      <c r="S791" s="81" t="s">
        <v>331</v>
      </c>
      <c r="T791" s="36"/>
      <c r="U791" s="36"/>
    </row>
    <row r="792" spans="1:23" ht="63.75" customHeight="1" thickBot="1" x14ac:dyDescent="0.3">
      <c r="A792" s="393"/>
      <c r="B792" s="319"/>
      <c r="C792" s="13" t="s">
        <v>1212</v>
      </c>
      <c r="D792" s="92" t="s">
        <v>1216</v>
      </c>
      <c r="E792" s="79" t="s">
        <v>311</v>
      </c>
      <c r="F792" s="10" t="s">
        <v>762</v>
      </c>
      <c r="G792" s="79" t="s">
        <v>1685</v>
      </c>
      <c r="H792" s="4" t="str">
        <f t="shared" si="40"/>
        <v>Según La Necesidad</v>
      </c>
      <c r="I792" s="4" t="str">
        <f t="shared" si="40"/>
        <v>Según La Necesidad</v>
      </c>
      <c r="J792" s="4" t="str">
        <f t="shared" si="39"/>
        <v>Área Audiovisual</v>
      </c>
      <c r="K792" s="4" t="str">
        <f t="shared" si="39"/>
        <v>Área Audiovisual</v>
      </c>
      <c r="L792" s="4" t="s">
        <v>496</v>
      </c>
      <c r="M792" s="4" t="s">
        <v>496</v>
      </c>
      <c r="N792" s="4" t="str">
        <f>PROPER("ÁREA AUDIOVISUAL")</f>
        <v>Área Audiovisual</v>
      </c>
      <c r="O792" s="43" t="str">
        <f>PROPER("MANUAL DE FUNCIONES")</f>
        <v>Manual De Funciones</v>
      </c>
      <c r="P792" s="81" t="s">
        <v>331</v>
      </c>
      <c r="Q792" s="81" t="s">
        <v>611</v>
      </c>
      <c r="R792" s="81" t="s">
        <v>11</v>
      </c>
      <c r="S792" s="81" t="s">
        <v>331</v>
      </c>
      <c r="T792" s="36"/>
      <c r="U792" s="36"/>
    </row>
    <row r="793" spans="1:23" ht="57.75" thickBot="1" x14ac:dyDescent="0.3">
      <c r="A793" s="265" t="s">
        <v>234</v>
      </c>
      <c r="B793" s="11" t="s">
        <v>235</v>
      </c>
      <c r="C793" s="13" t="s">
        <v>331</v>
      </c>
      <c r="D793" s="4" t="s">
        <v>880</v>
      </c>
      <c r="E793" s="8" t="s">
        <v>311</v>
      </c>
      <c r="F793" s="42" t="s">
        <v>552</v>
      </c>
      <c r="G793" s="8" t="s">
        <v>884</v>
      </c>
      <c r="H793" s="8" t="s">
        <v>11</v>
      </c>
      <c r="I793" s="8" t="s">
        <v>11</v>
      </c>
      <c r="J793" s="4" t="s">
        <v>861</v>
      </c>
      <c r="K793" s="4" t="s">
        <v>861</v>
      </c>
      <c r="L793" s="4" t="s">
        <v>496</v>
      </c>
      <c r="M793" s="4" t="s">
        <v>496</v>
      </c>
      <c r="N793" s="4" t="s">
        <v>861</v>
      </c>
      <c r="O793" s="43" t="s">
        <v>877</v>
      </c>
      <c r="P793" s="124" t="s">
        <v>331</v>
      </c>
      <c r="Q793" s="137" t="s">
        <v>11</v>
      </c>
      <c r="R793" s="124" t="s">
        <v>11</v>
      </c>
      <c r="S793" s="124" t="s">
        <v>331</v>
      </c>
      <c r="T793" s="35"/>
      <c r="U793" s="36"/>
    </row>
    <row r="794" spans="1:23" ht="70.5" customHeight="1" thickBot="1" x14ac:dyDescent="0.3">
      <c r="A794" s="266"/>
      <c r="B794" s="11" t="s">
        <v>236</v>
      </c>
      <c r="C794" s="13" t="s">
        <v>331</v>
      </c>
      <c r="D794" s="4" t="s">
        <v>881</v>
      </c>
      <c r="E794" s="8" t="s">
        <v>311</v>
      </c>
      <c r="F794" s="42" t="s">
        <v>552</v>
      </c>
      <c r="G794" s="8" t="s">
        <v>883</v>
      </c>
      <c r="H794" s="8" t="s">
        <v>11</v>
      </c>
      <c r="I794" s="8" t="s">
        <v>11</v>
      </c>
      <c r="J794" s="4" t="s">
        <v>861</v>
      </c>
      <c r="K794" s="4" t="s">
        <v>861</v>
      </c>
      <c r="L794" s="4" t="s">
        <v>496</v>
      </c>
      <c r="M794" s="4" t="s">
        <v>496</v>
      </c>
      <c r="N794" s="4" t="s">
        <v>861</v>
      </c>
      <c r="O794" s="43" t="s">
        <v>877</v>
      </c>
      <c r="P794" s="124" t="s">
        <v>331</v>
      </c>
      <c r="Q794" s="137" t="s">
        <v>11</v>
      </c>
      <c r="R794" s="124" t="s">
        <v>11</v>
      </c>
      <c r="S794" s="124" t="s">
        <v>331</v>
      </c>
      <c r="T794" s="35"/>
      <c r="U794" s="36"/>
    </row>
    <row r="795" spans="1:23" ht="115.5" customHeight="1" thickBot="1" x14ac:dyDescent="0.3">
      <c r="A795" s="407"/>
      <c r="B795" s="11" t="s">
        <v>237</v>
      </c>
      <c r="C795" s="13" t="s">
        <v>331</v>
      </c>
      <c r="D795" s="4" t="s">
        <v>882</v>
      </c>
      <c r="E795" s="8" t="s">
        <v>311</v>
      </c>
      <c r="F795" s="42" t="s">
        <v>552</v>
      </c>
      <c r="G795" s="8" t="s">
        <v>883</v>
      </c>
      <c r="H795" s="8" t="s">
        <v>11</v>
      </c>
      <c r="I795" s="8" t="s">
        <v>11</v>
      </c>
      <c r="J795" s="4" t="s">
        <v>861</v>
      </c>
      <c r="K795" s="4" t="s">
        <v>861</v>
      </c>
      <c r="L795" s="4" t="s">
        <v>496</v>
      </c>
      <c r="M795" s="4" t="s">
        <v>496</v>
      </c>
      <c r="N795" s="4" t="s">
        <v>861</v>
      </c>
      <c r="O795" s="43" t="s">
        <v>877</v>
      </c>
      <c r="P795" s="124" t="s">
        <v>331</v>
      </c>
      <c r="Q795" s="137" t="s">
        <v>11</v>
      </c>
      <c r="R795" s="124" t="s">
        <v>11</v>
      </c>
      <c r="S795" s="124" t="s">
        <v>331</v>
      </c>
      <c r="T795" s="35"/>
      <c r="U795" s="36"/>
    </row>
    <row r="796" spans="1:23" ht="40.5" customHeight="1" x14ac:dyDescent="0.25">
      <c r="A796" s="16"/>
      <c r="B796" s="252" t="s">
        <v>239</v>
      </c>
      <c r="C796" s="13" t="s">
        <v>900</v>
      </c>
      <c r="D796" s="4" t="s">
        <v>756</v>
      </c>
      <c r="E796" s="7" t="s">
        <v>311</v>
      </c>
      <c r="F796" s="7" t="s">
        <v>312</v>
      </c>
      <c r="G796" s="7" t="s">
        <v>724</v>
      </c>
      <c r="H796" s="7" t="s">
        <v>11</v>
      </c>
      <c r="I796" s="7" t="s">
        <v>611</v>
      </c>
      <c r="J796" s="41" t="s">
        <v>842</v>
      </c>
      <c r="K796" s="41" t="s">
        <v>842</v>
      </c>
      <c r="L796" s="4" t="s">
        <v>496</v>
      </c>
      <c r="M796" s="4" t="s">
        <v>496</v>
      </c>
      <c r="N796" s="41" t="s">
        <v>842</v>
      </c>
      <c r="O796" s="43" t="str">
        <f>PROPER("SISTEMA INTEGRADO DE GESTIÓN")</f>
        <v>Sistema Integrado De Gestión</v>
      </c>
      <c r="P796" s="124" t="s">
        <v>331</v>
      </c>
      <c r="Q796" s="10" t="s">
        <v>611</v>
      </c>
      <c r="R796" s="10" t="s">
        <v>11</v>
      </c>
      <c r="S796" s="10" t="s">
        <v>611</v>
      </c>
      <c r="T796" s="36"/>
      <c r="U796" s="36"/>
    </row>
    <row r="797" spans="1:23" ht="27.75" customHeight="1" x14ac:dyDescent="0.25">
      <c r="A797" s="16"/>
      <c r="B797" s="253"/>
      <c r="C797" s="13" t="s">
        <v>901</v>
      </c>
      <c r="D797" s="4" t="s">
        <v>904</v>
      </c>
      <c r="E797" s="7" t="s">
        <v>311</v>
      </c>
      <c r="F797" s="42" t="s">
        <v>552</v>
      </c>
      <c r="G797" s="8" t="s">
        <v>356</v>
      </c>
      <c r="H797" s="8" t="s">
        <v>11</v>
      </c>
      <c r="I797" s="8" t="s">
        <v>331</v>
      </c>
      <c r="J797" s="41" t="s">
        <v>842</v>
      </c>
      <c r="K797" s="41" t="s">
        <v>842</v>
      </c>
      <c r="L797" s="4" t="s">
        <v>334</v>
      </c>
      <c r="M797" s="4" t="s">
        <v>1948</v>
      </c>
      <c r="N797" s="41" t="s">
        <v>842</v>
      </c>
      <c r="O797" s="43" t="s">
        <v>448</v>
      </c>
      <c r="P797" s="10" t="s">
        <v>331</v>
      </c>
      <c r="Q797" s="10" t="s">
        <v>331</v>
      </c>
      <c r="R797" s="10" t="s">
        <v>11</v>
      </c>
      <c r="S797" s="10" t="s">
        <v>331</v>
      </c>
      <c r="T797" s="36"/>
      <c r="U797" s="36"/>
    </row>
    <row r="798" spans="1:23" ht="36.75" customHeight="1" thickBot="1" x14ac:dyDescent="0.3">
      <c r="A798" s="265" t="s">
        <v>238</v>
      </c>
      <c r="B798" s="254"/>
      <c r="C798" s="13" t="s">
        <v>902</v>
      </c>
      <c r="D798" s="5" t="s">
        <v>905</v>
      </c>
      <c r="E798" s="7" t="s">
        <v>311</v>
      </c>
      <c r="F798" s="8" t="s">
        <v>735</v>
      </c>
      <c r="G798" s="8" t="s">
        <v>906</v>
      </c>
      <c r="H798" s="8" t="s">
        <v>11</v>
      </c>
      <c r="I798" s="8" t="s">
        <v>11</v>
      </c>
      <c r="J798" s="41" t="s">
        <v>842</v>
      </c>
      <c r="K798" s="41" t="s">
        <v>842</v>
      </c>
      <c r="L798" s="4" t="s">
        <v>334</v>
      </c>
      <c r="M798" s="4" t="s">
        <v>334</v>
      </c>
      <c r="N798" s="41" t="s">
        <v>842</v>
      </c>
      <c r="O798" s="43" t="s">
        <v>448</v>
      </c>
      <c r="P798" s="10" t="s">
        <v>331</v>
      </c>
      <c r="Q798" s="10" t="s">
        <v>331</v>
      </c>
      <c r="R798" s="10" t="s">
        <v>11</v>
      </c>
      <c r="S798" s="10" t="s">
        <v>331</v>
      </c>
      <c r="T798" s="36"/>
      <c r="U798" s="36"/>
    </row>
    <row r="799" spans="1:23" s="54" customFormat="1" ht="72" thickBot="1" x14ac:dyDescent="0.3">
      <c r="A799" s="266"/>
      <c r="B799" s="15" t="s">
        <v>240</v>
      </c>
      <c r="C799" s="3" t="s">
        <v>331</v>
      </c>
      <c r="D799" s="6" t="s">
        <v>377</v>
      </c>
      <c r="E799" s="7" t="s">
        <v>311</v>
      </c>
      <c r="F799" s="8" t="s">
        <v>735</v>
      </c>
      <c r="G799" s="7" t="s">
        <v>327</v>
      </c>
      <c r="H799" s="7" t="s">
        <v>316</v>
      </c>
      <c r="I799" s="7" t="s">
        <v>316</v>
      </c>
      <c r="J799" s="41" t="s">
        <v>320</v>
      </c>
      <c r="K799" s="41" t="s">
        <v>320</v>
      </c>
      <c r="L799" s="7" t="s">
        <v>10</v>
      </c>
      <c r="M799" s="7" t="s">
        <v>10</v>
      </c>
      <c r="N799" s="41" t="s">
        <v>320</v>
      </c>
      <c r="O799" s="43" t="s">
        <v>2022</v>
      </c>
      <c r="P799" s="10" t="s">
        <v>331</v>
      </c>
      <c r="Q799" s="10" t="s">
        <v>331</v>
      </c>
      <c r="R799" s="10" t="s">
        <v>11</v>
      </c>
      <c r="S799" s="10" t="s">
        <v>331</v>
      </c>
      <c r="T799" s="93"/>
      <c r="U799" s="93"/>
      <c r="V799" s="22"/>
      <c r="W799" s="22"/>
    </row>
    <row r="800" spans="1:23" s="54" customFormat="1" ht="28.5" customHeight="1" x14ac:dyDescent="0.25">
      <c r="A800" s="266"/>
      <c r="B800" s="252" t="s">
        <v>241</v>
      </c>
      <c r="C800" s="1" t="s">
        <v>901</v>
      </c>
      <c r="D800" s="6" t="s">
        <v>1158</v>
      </c>
      <c r="E800" s="7" t="s">
        <v>311</v>
      </c>
      <c r="F800" s="8" t="s">
        <v>735</v>
      </c>
      <c r="G800" s="41" t="s">
        <v>1159</v>
      </c>
      <c r="H800" s="7" t="s">
        <v>316</v>
      </c>
      <c r="I800" s="7" t="s">
        <v>316</v>
      </c>
      <c r="J800" s="41" t="s">
        <v>1143</v>
      </c>
      <c r="K800" s="41" t="s">
        <v>1143</v>
      </c>
      <c r="L800" s="4" t="s">
        <v>334</v>
      </c>
      <c r="M800" s="4" t="s">
        <v>334</v>
      </c>
      <c r="N800" s="41" t="s">
        <v>1143</v>
      </c>
      <c r="O800" s="43" t="str">
        <f>PROPER("SISTEMA INTEGRADO DE GESTIÓN")</f>
        <v>Sistema Integrado De Gestión</v>
      </c>
      <c r="P800" s="10" t="s">
        <v>611</v>
      </c>
      <c r="Q800" s="10" t="s">
        <v>611</v>
      </c>
      <c r="R800" s="10" t="s">
        <v>11</v>
      </c>
      <c r="S800" s="10" t="s">
        <v>611</v>
      </c>
      <c r="T800" s="7"/>
      <c r="U800" s="7"/>
      <c r="V800" s="22"/>
      <c r="W800" s="22"/>
    </row>
    <row r="801" spans="1:23" s="54" customFormat="1" ht="34.5" customHeight="1" x14ac:dyDescent="0.25">
      <c r="A801" s="266"/>
      <c r="B801" s="253"/>
      <c r="C801" s="1" t="s">
        <v>1155</v>
      </c>
      <c r="D801" s="6" t="s">
        <v>1158</v>
      </c>
      <c r="E801" s="7" t="s">
        <v>311</v>
      </c>
      <c r="F801" s="8" t="s">
        <v>735</v>
      </c>
      <c r="G801" s="41" t="s">
        <v>1159</v>
      </c>
      <c r="H801" s="7" t="s">
        <v>316</v>
      </c>
      <c r="I801" s="7" t="s">
        <v>316</v>
      </c>
      <c r="J801" s="41" t="s">
        <v>1143</v>
      </c>
      <c r="K801" s="41" t="s">
        <v>1143</v>
      </c>
      <c r="L801" s="4" t="s">
        <v>334</v>
      </c>
      <c r="M801" s="4" t="s">
        <v>334</v>
      </c>
      <c r="N801" s="41" t="s">
        <v>1143</v>
      </c>
      <c r="O801" s="43" t="str">
        <f>PROPER("SISTEMA INTEGRADO DE GESTIÓN")</f>
        <v>Sistema Integrado De Gestión</v>
      </c>
      <c r="P801" s="10" t="s">
        <v>611</v>
      </c>
      <c r="Q801" s="10" t="s">
        <v>611</v>
      </c>
      <c r="R801" s="10" t="s">
        <v>11</v>
      </c>
      <c r="S801" s="10" t="s">
        <v>611</v>
      </c>
      <c r="T801" s="7"/>
      <c r="U801" s="7"/>
      <c r="V801" s="22"/>
      <c r="W801" s="22"/>
    </row>
    <row r="802" spans="1:23" s="54" customFormat="1" ht="33" customHeight="1" x14ac:dyDescent="0.25">
      <c r="A802" s="266"/>
      <c r="B802" s="253"/>
      <c r="C802" s="1" t="s">
        <v>1156</v>
      </c>
      <c r="D802" s="6" t="s">
        <v>1158</v>
      </c>
      <c r="E802" s="7" t="s">
        <v>311</v>
      </c>
      <c r="F802" s="8" t="s">
        <v>735</v>
      </c>
      <c r="G802" s="41" t="s">
        <v>1159</v>
      </c>
      <c r="H802" s="7" t="s">
        <v>316</v>
      </c>
      <c r="I802" s="7" t="s">
        <v>316</v>
      </c>
      <c r="J802" s="41" t="s">
        <v>1143</v>
      </c>
      <c r="K802" s="41" t="s">
        <v>1143</v>
      </c>
      <c r="L802" s="4" t="s">
        <v>334</v>
      </c>
      <c r="M802" s="4" t="s">
        <v>334</v>
      </c>
      <c r="N802" s="41" t="s">
        <v>1143</v>
      </c>
      <c r="O802" s="43" t="str">
        <f>PROPER("SISTEMA INTEGRADO DE GESTIÓN")</f>
        <v>Sistema Integrado De Gestión</v>
      </c>
      <c r="P802" s="10" t="s">
        <v>611</v>
      </c>
      <c r="Q802" s="10" t="s">
        <v>611</v>
      </c>
      <c r="R802" s="10" t="s">
        <v>11</v>
      </c>
      <c r="S802" s="10" t="s">
        <v>611</v>
      </c>
      <c r="T802" s="7"/>
      <c r="U802" s="7"/>
      <c r="V802" s="22"/>
      <c r="W802" s="22"/>
    </row>
    <row r="803" spans="1:23" ht="38.25" customHeight="1" x14ac:dyDescent="0.25">
      <c r="A803" s="266"/>
      <c r="B803" s="253"/>
      <c r="C803" s="1" t="s">
        <v>1157</v>
      </c>
      <c r="D803" s="6" t="s">
        <v>1158</v>
      </c>
      <c r="E803" s="7" t="s">
        <v>311</v>
      </c>
      <c r="F803" s="8" t="s">
        <v>735</v>
      </c>
      <c r="G803" s="41" t="s">
        <v>1159</v>
      </c>
      <c r="H803" s="8" t="s">
        <v>316</v>
      </c>
      <c r="I803" s="7" t="s">
        <v>316</v>
      </c>
      <c r="J803" s="41" t="s">
        <v>1143</v>
      </c>
      <c r="K803" s="41" t="s">
        <v>1143</v>
      </c>
      <c r="L803" s="7" t="s">
        <v>334</v>
      </c>
      <c r="M803" s="4" t="s">
        <v>334</v>
      </c>
      <c r="N803" s="41" t="s">
        <v>1143</v>
      </c>
      <c r="O803" s="43" t="str">
        <f>PROPER("SISTEMA INTEGRADO DE GESTIÓN")</f>
        <v>Sistema Integrado De Gestión</v>
      </c>
      <c r="P803" s="10" t="s">
        <v>611</v>
      </c>
      <c r="Q803" s="10" t="s">
        <v>611</v>
      </c>
      <c r="R803" s="10" t="s">
        <v>11</v>
      </c>
      <c r="S803" s="10" t="s">
        <v>611</v>
      </c>
      <c r="T803" s="36"/>
      <c r="U803" s="36"/>
    </row>
    <row r="804" spans="1:23" ht="38.25" customHeight="1" x14ac:dyDescent="0.25">
      <c r="A804" s="266"/>
      <c r="B804" s="253"/>
      <c r="C804" s="8" t="s">
        <v>1275</v>
      </c>
      <c r="D804" s="6" t="s">
        <v>1281</v>
      </c>
      <c r="E804" s="7" t="s">
        <v>311</v>
      </c>
      <c r="F804" s="41" t="s">
        <v>1041</v>
      </c>
      <c r="G804" s="41" t="s">
        <v>1932</v>
      </c>
      <c r="H804" s="8" t="s">
        <v>11</v>
      </c>
      <c r="I804" s="7" t="s">
        <v>331</v>
      </c>
      <c r="J804" s="41" t="s">
        <v>1252</v>
      </c>
      <c r="K804" s="41" t="s">
        <v>1252</v>
      </c>
      <c r="L804" s="4" t="s">
        <v>334</v>
      </c>
      <c r="M804" s="4" t="s">
        <v>334</v>
      </c>
      <c r="N804" s="41" t="s">
        <v>1252</v>
      </c>
      <c r="O804" s="43" t="s">
        <v>1933</v>
      </c>
      <c r="P804" s="34" t="s">
        <v>331</v>
      </c>
      <c r="Q804" s="10" t="s">
        <v>11</v>
      </c>
      <c r="R804" s="10" t="s">
        <v>11</v>
      </c>
      <c r="S804" s="10" t="s">
        <v>611</v>
      </c>
      <c r="T804" s="36"/>
      <c r="U804" s="36"/>
    </row>
    <row r="805" spans="1:23" ht="38.25" customHeight="1" x14ac:dyDescent="0.25">
      <c r="A805" s="266"/>
      <c r="B805" s="253"/>
      <c r="C805" s="8" t="s">
        <v>1276</v>
      </c>
      <c r="D805" s="6" t="s">
        <v>1278</v>
      </c>
      <c r="E805" s="7" t="s">
        <v>311</v>
      </c>
      <c r="F805" s="41" t="s">
        <v>1041</v>
      </c>
      <c r="G805" s="41" t="s">
        <v>1932</v>
      </c>
      <c r="H805" s="8" t="s">
        <v>11</v>
      </c>
      <c r="I805" s="7" t="s">
        <v>331</v>
      </c>
      <c r="J805" s="41" t="s">
        <v>1252</v>
      </c>
      <c r="K805" s="41" t="s">
        <v>1252</v>
      </c>
      <c r="L805" s="4" t="s">
        <v>334</v>
      </c>
      <c r="M805" s="4" t="s">
        <v>334</v>
      </c>
      <c r="N805" s="41" t="s">
        <v>1252</v>
      </c>
      <c r="O805" s="43" t="s">
        <v>1933</v>
      </c>
      <c r="P805" s="10" t="s">
        <v>611</v>
      </c>
      <c r="Q805" s="10" t="s">
        <v>11</v>
      </c>
      <c r="R805" s="10" t="s">
        <v>11</v>
      </c>
      <c r="S805" s="10" t="s">
        <v>611</v>
      </c>
      <c r="T805" s="36"/>
      <c r="U805" s="36"/>
    </row>
    <row r="806" spans="1:23" ht="38.25" customHeight="1" x14ac:dyDescent="0.25">
      <c r="A806" s="266"/>
      <c r="B806" s="253"/>
      <c r="C806" s="8" t="s">
        <v>1155</v>
      </c>
      <c r="D806" s="6" t="s">
        <v>1279</v>
      </c>
      <c r="E806" s="7" t="s">
        <v>311</v>
      </c>
      <c r="F806" s="41" t="s">
        <v>1041</v>
      </c>
      <c r="G806" s="41" t="s">
        <v>1932</v>
      </c>
      <c r="H806" s="8" t="s">
        <v>11</v>
      </c>
      <c r="I806" s="7" t="s">
        <v>331</v>
      </c>
      <c r="J806" s="41" t="s">
        <v>1252</v>
      </c>
      <c r="K806" s="41" t="s">
        <v>1252</v>
      </c>
      <c r="L806" s="4" t="s">
        <v>334</v>
      </c>
      <c r="M806" s="4" t="s">
        <v>334</v>
      </c>
      <c r="N806" s="41" t="s">
        <v>1252</v>
      </c>
      <c r="O806" s="43" t="s">
        <v>1933</v>
      </c>
      <c r="P806" s="10" t="s">
        <v>611</v>
      </c>
      <c r="Q806" s="10" t="s">
        <v>11</v>
      </c>
      <c r="R806" s="10" t="s">
        <v>11</v>
      </c>
      <c r="S806" s="10" t="s">
        <v>611</v>
      </c>
      <c r="T806" s="36"/>
      <c r="U806" s="36"/>
    </row>
    <row r="807" spans="1:23" ht="38.25" customHeight="1" x14ac:dyDescent="0.25">
      <c r="A807" s="266"/>
      <c r="B807" s="253"/>
      <c r="C807" s="8" t="s">
        <v>1277</v>
      </c>
      <c r="D807" s="6" t="s">
        <v>1280</v>
      </c>
      <c r="E807" s="7" t="s">
        <v>311</v>
      </c>
      <c r="F807" s="41" t="s">
        <v>552</v>
      </c>
      <c r="G807" s="41" t="s">
        <v>1932</v>
      </c>
      <c r="H807" s="8" t="s">
        <v>11</v>
      </c>
      <c r="I807" s="7" t="s">
        <v>331</v>
      </c>
      <c r="J807" s="41" t="s">
        <v>1252</v>
      </c>
      <c r="K807" s="41" t="s">
        <v>1252</v>
      </c>
      <c r="L807" s="4" t="s">
        <v>334</v>
      </c>
      <c r="M807" s="4" t="s">
        <v>334</v>
      </c>
      <c r="N807" s="41" t="s">
        <v>1252</v>
      </c>
      <c r="O807" s="43" t="s">
        <v>1933</v>
      </c>
      <c r="P807" s="10" t="s">
        <v>611</v>
      </c>
      <c r="Q807" s="10" t="s">
        <v>11</v>
      </c>
      <c r="R807" s="10" t="s">
        <v>11</v>
      </c>
      <c r="S807" s="10" t="s">
        <v>611</v>
      </c>
      <c r="T807" s="36"/>
      <c r="U807" s="36"/>
    </row>
    <row r="808" spans="1:23" ht="38.25" customHeight="1" thickBot="1" x14ac:dyDescent="0.3">
      <c r="A808" s="266"/>
      <c r="B808" s="254"/>
      <c r="C808" s="186" t="s">
        <v>900</v>
      </c>
      <c r="D808" s="52" t="s">
        <v>756</v>
      </c>
      <c r="E808" s="26" t="s">
        <v>311</v>
      </c>
      <c r="F808" s="42" t="s">
        <v>9</v>
      </c>
      <c r="G808" s="42" t="s">
        <v>315</v>
      </c>
      <c r="H808" s="33" t="s">
        <v>11</v>
      </c>
      <c r="I808" s="26" t="s">
        <v>331</v>
      </c>
      <c r="J808" s="42" t="s">
        <v>1252</v>
      </c>
      <c r="K808" s="42" t="s">
        <v>1252</v>
      </c>
      <c r="L808" s="4" t="s">
        <v>334</v>
      </c>
      <c r="M808" s="4" t="s">
        <v>334</v>
      </c>
      <c r="N808" s="42" t="s">
        <v>1252</v>
      </c>
      <c r="O808" s="47" t="s">
        <v>1934</v>
      </c>
      <c r="P808" s="34" t="s">
        <v>611</v>
      </c>
      <c r="Q808" s="34" t="s">
        <v>11</v>
      </c>
      <c r="R808" s="34" t="s">
        <v>11</v>
      </c>
      <c r="S808" s="34" t="s">
        <v>611</v>
      </c>
      <c r="T808" s="36"/>
      <c r="U808" s="36"/>
    </row>
    <row r="809" spans="1:23" ht="71.25" x14ac:dyDescent="0.25">
      <c r="A809" s="266"/>
      <c r="B809" s="252" t="s">
        <v>242</v>
      </c>
      <c r="C809" s="192" t="s">
        <v>751</v>
      </c>
      <c r="D809" s="9" t="s">
        <v>537</v>
      </c>
      <c r="E809" s="10" t="s">
        <v>311</v>
      </c>
      <c r="F809" s="111" t="s">
        <v>312</v>
      </c>
      <c r="G809" s="10" t="s">
        <v>724</v>
      </c>
      <c r="H809" s="10" t="s">
        <v>11</v>
      </c>
      <c r="I809" s="10" t="s">
        <v>611</v>
      </c>
      <c r="J809" s="111" t="s">
        <v>903</v>
      </c>
      <c r="K809" s="111" t="s">
        <v>903</v>
      </c>
      <c r="L809" s="111" t="s">
        <v>496</v>
      </c>
      <c r="M809" s="111" t="s">
        <v>496</v>
      </c>
      <c r="N809" s="111" t="s">
        <v>903</v>
      </c>
      <c r="O809" s="111" t="s">
        <v>734</v>
      </c>
      <c r="P809" s="10" t="s">
        <v>611</v>
      </c>
      <c r="Q809" s="10" t="s">
        <v>611</v>
      </c>
      <c r="R809" s="10" t="s">
        <v>611</v>
      </c>
      <c r="S809" s="10" t="s">
        <v>611</v>
      </c>
      <c r="T809" s="36"/>
      <c r="U809" s="36"/>
    </row>
    <row r="810" spans="1:23" ht="28.5" x14ac:dyDescent="0.25">
      <c r="A810" s="267"/>
      <c r="B810" s="253"/>
      <c r="C810" s="194" t="s">
        <v>747</v>
      </c>
      <c r="D810" s="9" t="s">
        <v>753</v>
      </c>
      <c r="E810" s="10" t="s">
        <v>311</v>
      </c>
      <c r="F810" s="10" t="s">
        <v>735</v>
      </c>
      <c r="G810" s="10" t="s">
        <v>736</v>
      </c>
      <c r="H810" s="10" t="s">
        <v>11</v>
      </c>
      <c r="I810" s="10" t="s">
        <v>611</v>
      </c>
      <c r="J810" s="111" t="s">
        <v>903</v>
      </c>
      <c r="K810" s="111" t="s">
        <v>903</v>
      </c>
      <c r="L810" s="10" t="s">
        <v>330</v>
      </c>
      <c r="M810" s="10" t="s">
        <v>754</v>
      </c>
      <c r="N810" s="111" t="s">
        <v>903</v>
      </c>
      <c r="O810" s="111" t="s">
        <v>734</v>
      </c>
      <c r="P810" s="10" t="s">
        <v>611</v>
      </c>
      <c r="Q810" s="10" t="s">
        <v>611</v>
      </c>
      <c r="R810" s="10" t="s">
        <v>611</v>
      </c>
      <c r="S810" s="10" t="s">
        <v>611</v>
      </c>
      <c r="T810" s="36"/>
      <c r="U810" s="36"/>
    </row>
    <row r="811" spans="1:23" ht="28.5" x14ac:dyDescent="0.25">
      <c r="A811" s="267"/>
      <c r="B811" s="253"/>
      <c r="C811" s="194" t="s">
        <v>748</v>
      </c>
      <c r="D811" s="9" t="s">
        <v>755</v>
      </c>
      <c r="E811" s="10" t="s">
        <v>311</v>
      </c>
      <c r="F811" s="10" t="s">
        <v>735</v>
      </c>
      <c r="G811" s="10" t="s">
        <v>736</v>
      </c>
      <c r="H811" s="10" t="s">
        <v>11</v>
      </c>
      <c r="I811" s="10" t="s">
        <v>611</v>
      </c>
      <c r="J811" s="111" t="s">
        <v>903</v>
      </c>
      <c r="K811" s="111" t="s">
        <v>903</v>
      </c>
      <c r="L811" s="10" t="s">
        <v>677</v>
      </c>
      <c r="M811" s="10" t="s">
        <v>677</v>
      </c>
      <c r="N811" s="111" t="s">
        <v>903</v>
      </c>
      <c r="O811" s="111" t="s">
        <v>734</v>
      </c>
      <c r="P811" s="10" t="s">
        <v>611</v>
      </c>
      <c r="Q811" s="10" t="s">
        <v>611</v>
      </c>
      <c r="R811" s="10" t="s">
        <v>611</v>
      </c>
      <c r="S811" s="10" t="s">
        <v>611</v>
      </c>
      <c r="T811" s="36"/>
      <c r="U811" s="36"/>
    </row>
    <row r="812" spans="1:23" ht="70.5" customHeight="1" x14ac:dyDescent="0.25">
      <c r="A812" s="267"/>
      <c r="B812" s="253"/>
      <c r="C812" s="194" t="s">
        <v>749</v>
      </c>
      <c r="D812" s="9" t="s">
        <v>756</v>
      </c>
      <c r="E812" s="10" t="s">
        <v>311</v>
      </c>
      <c r="F812" s="111" t="s">
        <v>312</v>
      </c>
      <c r="G812" s="10" t="s">
        <v>724</v>
      </c>
      <c r="H812" s="10" t="s">
        <v>11</v>
      </c>
      <c r="I812" s="10" t="s">
        <v>611</v>
      </c>
      <c r="J812" s="111" t="s">
        <v>903</v>
      </c>
      <c r="K812" s="111" t="s">
        <v>903</v>
      </c>
      <c r="L812" s="111" t="s">
        <v>496</v>
      </c>
      <c r="M812" s="111" t="s">
        <v>496</v>
      </c>
      <c r="N812" s="111" t="s">
        <v>903</v>
      </c>
      <c r="O812" s="111" t="s">
        <v>1090</v>
      </c>
      <c r="P812" s="10" t="s">
        <v>611</v>
      </c>
      <c r="Q812" s="10" t="s">
        <v>611</v>
      </c>
      <c r="R812" s="10" t="s">
        <v>611</v>
      </c>
      <c r="S812" s="10" t="s">
        <v>611</v>
      </c>
      <c r="T812" s="36"/>
      <c r="U812" s="36"/>
    </row>
    <row r="813" spans="1:23" ht="57" x14ac:dyDescent="0.25">
      <c r="A813" s="267"/>
      <c r="B813" s="253"/>
      <c r="C813" s="192" t="s">
        <v>750</v>
      </c>
      <c r="D813" s="9" t="s">
        <v>757</v>
      </c>
      <c r="E813" s="10" t="s">
        <v>311</v>
      </c>
      <c r="F813" s="111" t="s">
        <v>312</v>
      </c>
      <c r="G813" s="10" t="s">
        <v>724</v>
      </c>
      <c r="H813" s="10" t="s">
        <v>11</v>
      </c>
      <c r="I813" s="10" t="s">
        <v>611</v>
      </c>
      <c r="J813" s="111" t="s">
        <v>903</v>
      </c>
      <c r="K813" s="111" t="s">
        <v>903</v>
      </c>
      <c r="L813" s="111" t="s">
        <v>496</v>
      </c>
      <c r="M813" s="111" t="s">
        <v>496</v>
      </c>
      <c r="N813" s="111" t="s">
        <v>903</v>
      </c>
      <c r="O813" s="111" t="s">
        <v>1090</v>
      </c>
      <c r="P813" s="10" t="s">
        <v>611</v>
      </c>
      <c r="Q813" s="10" t="s">
        <v>611</v>
      </c>
      <c r="R813" s="10" t="s">
        <v>611</v>
      </c>
      <c r="S813" s="10" t="s">
        <v>611</v>
      </c>
      <c r="T813" s="36"/>
      <c r="U813" s="36"/>
    </row>
    <row r="814" spans="1:23" ht="84" customHeight="1" thickBot="1" x14ac:dyDescent="0.3">
      <c r="A814" s="267"/>
      <c r="B814" s="254"/>
      <c r="C814" s="194" t="s">
        <v>379</v>
      </c>
      <c r="D814" s="9" t="s">
        <v>758</v>
      </c>
      <c r="E814" s="10" t="s">
        <v>311</v>
      </c>
      <c r="F814" s="111" t="s">
        <v>312</v>
      </c>
      <c r="G814" s="10" t="s">
        <v>724</v>
      </c>
      <c r="H814" s="10" t="s">
        <v>11</v>
      </c>
      <c r="I814" s="10" t="s">
        <v>611</v>
      </c>
      <c r="J814" s="111" t="s">
        <v>903</v>
      </c>
      <c r="K814" s="111" t="s">
        <v>903</v>
      </c>
      <c r="L814" s="111" t="s">
        <v>496</v>
      </c>
      <c r="M814" s="111" t="s">
        <v>496</v>
      </c>
      <c r="N814" s="111" t="s">
        <v>903</v>
      </c>
      <c r="O814" s="111" t="s">
        <v>1090</v>
      </c>
      <c r="P814" s="10" t="s">
        <v>611</v>
      </c>
      <c r="Q814" s="10" t="s">
        <v>611</v>
      </c>
      <c r="R814" s="10" t="s">
        <v>611</v>
      </c>
      <c r="S814" s="10" t="s">
        <v>611</v>
      </c>
      <c r="T814" s="36"/>
      <c r="U814" s="36"/>
    </row>
    <row r="815" spans="1:23" ht="36" customHeight="1" x14ac:dyDescent="0.25">
      <c r="A815" s="267"/>
      <c r="B815" s="252" t="s">
        <v>243</v>
      </c>
      <c r="C815" s="192" t="s">
        <v>900</v>
      </c>
      <c r="D815" s="111" t="s">
        <v>756</v>
      </c>
      <c r="E815" s="10" t="s">
        <v>311</v>
      </c>
      <c r="F815" s="111" t="s">
        <v>312</v>
      </c>
      <c r="G815" s="10" t="s">
        <v>724</v>
      </c>
      <c r="H815" s="10" t="s">
        <v>11</v>
      </c>
      <c r="I815" s="10" t="s">
        <v>611</v>
      </c>
      <c r="J815" s="111" t="s">
        <v>842</v>
      </c>
      <c r="K815" s="111" t="s">
        <v>842</v>
      </c>
      <c r="L815" s="111" t="s">
        <v>496</v>
      </c>
      <c r="M815" s="111" t="s">
        <v>496</v>
      </c>
      <c r="N815" s="111" t="s">
        <v>842</v>
      </c>
      <c r="O815" s="111" t="s">
        <v>1090</v>
      </c>
      <c r="P815" s="137" t="s">
        <v>611</v>
      </c>
      <c r="Q815" s="10" t="s">
        <v>611</v>
      </c>
      <c r="R815" s="10" t="s">
        <v>11</v>
      </c>
      <c r="S815" s="10" t="s">
        <v>611</v>
      </c>
      <c r="T815" s="36"/>
      <c r="U815" s="36"/>
    </row>
    <row r="816" spans="1:23" ht="30.75" customHeight="1" x14ac:dyDescent="0.25">
      <c r="A816" s="267"/>
      <c r="B816" s="253"/>
      <c r="C816" s="192" t="s">
        <v>901</v>
      </c>
      <c r="D816" s="111" t="s">
        <v>904</v>
      </c>
      <c r="E816" s="10" t="s">
        <v>311</v>
      </c>
      <c r="F816" s="108" t="s">
        <v>552</v>
      </c>
      <c r="G816" s="10" t="s">
        <v>356</v>
      </c>
      <c r="H816" s="10" t="s">
        <v>11</v>
      </c>
      <c r="I816" s="10" t="s">
        <v>331</v>
      </c>
      <c r="J816" s="111" t="s">
        <v>842</v>
      </c>
      <c r="K816" s="111" t="s">
        <v>842</v>
      </c>
      <c r="L816" s="111" t="s">
        <v>334</v>
      </c>
      <c r="M816" s="111" t="s">
        <v>496</v>
      </c>
      <c r="N816" s="111" t="s">
        <v>842</v>
      </c>
      <c r="O816" s="111" t="s">
        <v>448</v>
      </c>
      <c r="P816" s="10" t="s">
        <v>331</v>
      </c>
      <c r="Q816" s="10" t="s">
        <v>331</v>
      </c>
      <c r="R816" s="10" t="s">
        <v>11</v>
      </c>
      <c r="S816" s="10" t="s">
        <v>331</v>
      </c>
      <c r="T816" s="36"/>
      <c r="U816" s="36"/>
    </row>
    <row r="817" spans="1:21" ht="30" customHeight="1" thickBot="1" x14ac:dyDescent="0.3">
      <c r="A817" s="267"/>
      <c r="B817" s="254"/>
      <c r="C817" s="192" t="s">
        <v>902</v>
      </c>
      <c r="D817" s="9" t="s">
        <v>905</v>
      </c>
      <c r="E817" s="10" t="s">
        <v>311</v>
      </c>
      <c r="F817" s="10" t="s">
        <v>735</v>
      </c>
      <c r="G817" s="10" t="s">
        <v>906</v>
      </c>
      <c r="H817" s="10" t="s">
        <v>11</v>
      </c>
      <c r="I817" s="10" t="s">
        <v>11</v>
      </c>
      <c r="J817" s="111" t="s">
        <v>842</v>
      </c>
      <c r="K817" s="111" t="s">
        <v>842</v>
      </c>
      <c r="L817" s="111" t="s">
        <v>334</v>
      </c>
      <c r="M817" s="35" t="s">
        <v>334</v>
      </c>
      <c r="N817" s="111" t="s">
        <v>842</v>
      </c>
      <c r="O817" s="111" t="s">
        <v>448</v>
      </c>
      <c r="P817" s="10" t="s">
        <v>331</v>
      </c>
      <c r="Q817" s="10" t="s">
        <v>331</v>
      </c>
      <c r="R817" s="10" t="s">
        <v>11</v>
      </c>
      <c r="S817" s="10" t="s">
        <v>331</v>
      </c>
      <c r="T817" s="36"/>
      <c r="U817" s="36"/>
    </row>
    <row r="818" spans="1:21" ht="30" customHeight="1" x14ac:dyDescent="0.25">
      <c r="A818" s="405" t="s">
        <v>244</v>
      </c>
      <c r="B818" s="259" t="s">
        <v>245</v>
      </c>
      <c r="C818" s="4" t="s">
        <v>398</v>
      </c>
      <c r="D818" s="92" t="s">
        <v>1475</v>
      </c>
      <c r="E818" s="7" t="s">
        <v>311</v>
      </c>
      <c r="F818" s="8" t="s">
        <v>735</v>
      </c>
      <c r="G818" s="4" t="s">
        <v>1675</v>
      </c>
      <c r="H818" s="33" t="s">
        <v>316</v>
      </c>
      <c r="I818" s="33" t="s">
        <v>331</v>
      </c>
      <c r="J818" s="4" t="str">
        <f>PROPER("PLANEACIÓN FISICA")</f>
        <v>Planeación Fisica</v>
      </c>
      <c r="K818" s="4" t="str">
        <f>PROPER("PLANEACIÓN FISICA")</f>
        <v>Planeación Fisica</v>
      </c>
      <c r="L818" s="8" t="s">
        <v>853</v>
      </c>
      <c r="M818" s="4" t="s">
        <v>496</v>
      </c>
      <c r="N818" s="4" t="str">
        <f>PROPER("PLANEACIÓN FISICA")</f>
        <v>Planeación Fisica</v>
      </c>
      <c r="O818" s="10" t="s">
        <v>331</v>
      </c>
      <c r="P818" s="10" t="s">
        <v>331</v>
      </c>
      <c r="Q818" s="10" t="s">
        <v>331</v>
      </c>
      <c r="R818" s="34" t="s">
        <v>11</v>
      </c>
      <c r="S818" s="10" t="s">
        <v>331</v>
      </c>
      <c r="T818" s="62"/>
      <c r="U818" s="36"/>
    </row>
    <row r="819" spans="1:21" ht="42.75" x14ac:dyDescent="0.25">
      <c r="A819" s="405"/>
      <c r="B819" s="260"/>
      <c r="C819" s="181" t="s">
        <v>1467</v>
      </c>
      <c r="D819" s="46" t="s">
        <v>1468</v>
      </c>
      <c r="E819" s="8" t="s">
        <v>311</v>
      </c>
      <c r="F819" s="8" t="s">
        <v>735</v>
      </c>
      <c r="G819" s="4" t="s">
        <v>1675</v>
      </c>
      <c r="H819" s="8" t="s">
        <v>11</v>
      </c>
      <c r="I819" s="8" t="s">
        <v>331</v>
      </c>
      <c r="J819" s="4" t="str">
        <f t="shared" ref="J819:K820" si="41">PROPER("PLANEACIÓN FISICA")</f>
        <v>Planeación Fisica</v>
      </c>
      <c r="K819" s="4" t="str">
        <f t="shared" si="41"/>
        <v>Planeación Fisica</v>
      </c>
      <c r="L819" s="4" t="s">
        <v>1470</v>
      </c>
      <c r="M819" s="43" t="s">
        <v>331</v>
      </c>
      <c r="N819" s="4" t="str">
        <f>PROPER("PLANEACIÓN FISICA")</f>
        <v>Planeación Fisica</v>
      </c>
      <c r="O819" s="43" t="s">
        <v>1471</v>
      </c>
      <c r="P819" s="10" t="s">
        <v>331</v>
      </c>
      <c r="Q819" s="10" t="s">
        <v>331</v>
      </c>
      <c r="R819" s="10" t="s">
        <v>11</v>
      </c>
      <c r="S819" s="10" t="s">
        <v>331</v>
      </c>
      <c r="T819" s="62"/>
      <c r="U819" s="36"/>
    </row>
    <row r="820" spans="1:21" ht="78" customHeight="1" thickBot="1" x14ac:dyDescent="0.3">
      <c r="A820" s="405"/>
      <c r="B820" s="261"/>
      <c r="C820" s="7" t="s">
        <v>1474</v>
      </c>
      <c r="D820" s="94" t="s">
        <v>1476</v>
      </c>
      <c r="E820" s="8" t="s">
        <v>311</v>
      </c>
      <c r="F820" s="8" t="s">
        <v>735</v>
      </c>
      <c r="G820" s="4" t="s">
        <v>1675</v>
      </c>
      <c r="H820" s="33" t="s">
        <v>316</v>
      </c>
      <c r="I820" s="8" t="s">
        <v>331</v>
      </c>
      <c r="J820" s="4" t="str">
        <f t="shared" si="41"/>
        <v>Planeación Fisica</v>
      </c>
      <c r="K820" s="4" t="str">
        <f t="shared" si="41"/>
        <v>Planeación Fisica</v>
      </c>
      <c r="L820" s="4" t="s">
        <v>1470</v>
      </c>
      <c r="M820" s="4" t="s">
        <v>1470</v>
      </c>
      <c r="N820" s="4" t="str">
        <f>PROPER("PLANEACIÓN FISICA")</f>
        <v>Planeación Fisica</v>
      </c>
      <c r="O820" s="10" t="s">
        <v>331</v>
      </c>
      <c r="P820" s="10" t="s">
        <v>331</v>
      </c>
      <c r="Q820" s="34" t="s">
        <v>11</v>
      </c>
      <c r="R820" s="10" t="s">
        <v>11</v>
      </c>
      <c r="S820" s="10" t="s">
        <v>331</v>
      </c>
      <c r="T820" s="62"/>
      <c r="U820" s="36"/>
    </row>
    <row r="821" spans="1:21" ht="85.5" x14ac:dyDescent="0.25">
      <c r="A821" s="405"/>
      <c r="B821" s="252" t="s">
        <v>246</v>
      </c>
      <c r="C821" s="3" t="s">
        <v>1092</v>
      </c>
      <c r="D821" s="5" t="s">
        <v>1069</v>
      </c>
      <c r="E821" s="8" t="s">
        <v>311</v>
      </c>
      <c r="F821" s="8" t="s">
        <v>735</v>
      </c>
      <c r="G821" s="4" t="s">
        <v>1096</v>
      </c>
      <c r="H821" s="8" t="s">
        <v>11</v>
      </c>
      <c r="I821" s="8" t="s">
        <v>11</v>
      </c>
      <c r="J821" s="4" t="str">
        <f>PROPER("INSTITUTO INTERDISCIPLINARIO DE LA CIENCIA/PAGINA WEB ENTIDAD  EXTERNA/PORTAL UNIVERSIDAD DEL QUINDIO")</f>
        <v>Instituto Interdisciplinario De La Ciencia/Pagina Web Entidad  Externa/Portal Universidad Del Quindio</v>
      </c>
      <c r="K821" s="4" t="str">
        <f>PROPER("INSTITUTO INTERDISCIPLINARIO DE LA CIENCIA")</f>
        <v>Instituto Interdisciplinario De La Ciencia</v>
      </c>
      <c r="L821" s="4" t="s">
        <v>496</v>
      </c>
      <c r="M821" s="4" t="s">
        <v>496</v>
      </c>
      <c r="N821" s="4" t="str">
        <f>PROPER("INSTITUTO INTERDISCIPLINARIO DE LA CIENCIA")</f>
        <v>Instituto Interdisciplinario De La Ciencia</v>
      </c>
      <c r="O821" s="10" t="s">
        <v>331</v>
      </c>
      <c r="P821" s="10" t="s">
        <v>331</v>
      </c>
      <c r="Q821" s="10" t="s">
        <v>331</v>
      </c>
      <c r="R821" s="10" t="s">
        <v>11</v>
      </c>
      <c r="S821" s="10" t="s">
        <v>331</v>
      </c>
      <c r="T821" s="36"/>
      <c r="U821" s="95"/>
    </row>
    <row r="822" spans="1:21" ht="57" x14ac:dyDescent="0.25">
      <c r="A822" s="405"/>
      <c r="B822" s="253"/>
      <c r="C822" s="3" t="s">
        <v>658</v>
      </c>
      <c r="D822" s="5" t="s">
        <v>1095</v>
      </c>
      <c r="E822" s="8" t="s">
        <v>311</v>
      </c>
      <c r="F822" s="8" t="s">
        <v>735</v>
      </c>
      <c r="G822" s="43" t="s">
        <v>1680</v>
      </c>
      <c r="H822" s="8" t="s">
        <v>11</v>
      </c>
      <c r="I822" s="8" t="s">
        <v>331</v>
      </c>
      <c r="J822" s="4" t="str">
        <f>PROPER("INSTITUTO INTERDISCIPLINARIO DE LA CIENCIA/VICERRETORIA DE INVESTIGACIONES")</f>
        <v>Instituto Interdisciplinario De La Ciencia/Vicerretoria De Investigaciones</v>
      </c>
      <c r="K822" s="4" t="str">
        <f>PROPER("INSTITUTO INTERDISCIPLINARIO DE LA CIENCIA")</f>
        <v>Instituto Interdisciplinario De La Ciencia</v>
      </c>
      <c r="L822" s="4" t="s">
        <v>496</v>
      </c>
      <c r="M822" s="4" t="s">
        <v>496</v>
      </c>
      <c r="N822" s="4" t="str">
        <f>PROPER("INSTITUTO INTERDISCIPLINARIO DE LA CIENCIA")</f>
        <v>Instituto Interdisciplinario De La Ciencia</v>
      </c>
      <c r="O822" s="10" t="s">
        <v>331</v>
      </c>
      <c r="P822" s="10" t="s">
        <v>331</v>
      </c>
      <c r="Q822" s="10" t="s">
        <v>331</v>
      </c>
      <c r="R822" s="10" t="s">
        <v>11</v>
      </c>
      <c r="S822" s="10" t="s">
        <v>331</v>
      </c>
      <c r="T822" s="36"/>
      <c r="U822" s="95"/>
    </row>
    <row r="823" spans="1:21" ht="57" x14ac:dyDescent="0.25">
      <c r="A823" s="405"/>
      <c r="B823" s="253"/>
      <c r="C823" s="3" t="s">
        <v>1093</v>
      </c>
      <c r="D823" s="5" t="s">
        <v>1068</v>
      </c>
      <c r="E823" s="8" t="s">
        <v>311</v>
      </c>
      <c r="F823" s="8" t="s">
        <v>735</v>
      </c>
      <c r="G823" s="43" t="s">
        <v>1680</v>
      </c>
      <c r="H823" s="8" t="s">
        <v>11</v>
      </c>
      <c r="I823" s="8" t="s">
        <v>331</v>
      </c>
      <c r="J823" s="4" t="str">
        <f>PROPER("INSTITUTO INTERDISCIPLINARIO DE LA CIENCIA/VICERRETORIA DE INVESTIGACIONES")</f>
        <v>Instituto Interdisciplinario De La Ciencia/Vicerretoria De Investigaciones</v>
      </c>
      <c r="K823" s="4" t="str">
        <f>PROPER("INSTITUTO INTERDISCIPLINARIO DE LA CIENCIA")</f>
        <v>Instituto Interdisciplinario De La Ciencia</v>
      </c>
      <c r="L823" s="4" t="s">
        <v>496</v>
      </c>
      <c r="M823" s="4" t="s">
        <v>496</v>
      </c>
      <c r="N823" s="4" t="str">
        <f>PROPER("INSTITUTO INTERDISCIPLINARIO DE LA CIENCIA")</f>
        <v>Instituto Interdisciplinario De La Ciencia</v>
      </c>
      <c r="O823" s="10" t="s">
        <v>331</v>
      </c>
      <c r="P823" s="10" t="s">
        <v>331</v>
      </c>
      <c r="Q823" s="10" t="s">
        <v>331</v>
      </c>
      <c r="R823" s="10" t="s">
        <v>11</v>
      </c>
      <c r="S823" s="10" t="s">
        <v>331</v>
      </c>
      <c r="T823" s="36"/>
      <c r="U823" s="95"/>
    </row>
    <row r="824" spans="1:21" ht="57.75" thickBot="1" x14ac:dyDescent="0.3">
      <c r="A824" s="405"/>
      <c r="B824" s="254"/>
      <c r="C824" s="3" t="s">
        <v>1094</v>
      </c>
      <c r="D824" s="5" t="s">
        <v>1102</v>
      </c>
      <c r="E824" s="8" t="s">
        <v>311</v>
      </c>
      <c r="F824" s="8" t="s">
        <v>735</v>
      </c>
      <c r="G824" s="4" t="s">
        <v>1097</v>
      </c>
      <c r="H824" s="8" t="s">
        <v>316</v>
      </c>
      <c r="I824" s="8" t="s">
        <v>316</v>
      </c>
      <c r="J824" s="4" t="str">
        <f>PROPER("INSTITUTO INTERDISCIPLINARIO DE LA CIENCIA/VICERRETORIA DE INVESTIGACIONES")</f>
        <v>Instituto Interdisciplinario De La Ciencia/Vicerretoria De Investigaciones</v>
      </c>
      <c r="K824" s="4" t="str">
        <f>PROPER("INSTITUTO INTERDISCIPLINARIO DE LA CIENCIA")</f>
        <v>Instituto Interdisciplinario De La Ciencia</v>
      </c>
      <c r="L824" s="4" t="s">
        <v>496</v>
      </c>
      <c r="M824" s="4" t="s">
        <v>496</v>
      </c>
      <c r="N824" s="4" t="str">
        <f>PROPER("INSTITUTO INTERDISCIPLINARIO DE LA CIENCIA")</f>
        <v>Instituto Interdisciplinario De La Ciencia</v>
      </c>
      <c r="O824" s="10" t="s">
        <v>331</v>
      </c>
      <c r="P824" s="10" t="s">
        <v>331</v>
      </c>
      <c r="Q824" s="10" t="s">
        <v>331</v>
      </c>
      <c r="R824" s="119" t="s">
        <v>11</v>
      </c>
      <c r="S824" s="10" t="s">
        <v>331</v>
      </c>
      <c r="T824" s="67"/>
      <c r="U824" s="36"/>
    </row>
    <row r="825" spans="1:21" ht="28.5" x14ac:dyDescent="0.25">
      <c r="A825" s="405"/>
      <c r="B825" s="252" t="s">
        <v>247</v>
      </c>
      <c r="C825" s="13" t="s">
        <v>1081</v>
      </c>
      <c r="D825" s="5" t="s">
        <v>1083</v>
      </c>
      <c r="E825" s="8" t="s">
        <v>311</v>
      </c>
      <c r="F825" s="8" t="s">
        <v>735</v>
      </c>
      <c r="G825" s="43" t="s">
        <v>1680</v>
      </c>
      <c r="H825" s="8" t="s">
        <v>11</v>
      </c>
      <c r="I825" s="8" t="s">
        <v>331</v>
      </c>
      <c r="J825" s="4" t="s">
        <v>1075</v>
      </c>
      <c r="K825" s="4" t="s">
        <v>1075</v>
      </c>
      <c r="L825" s="4" t="s">
        <v>496</v>
      </c>
      <c r="M825" s="4" t="s">
        <v>496</v>
      </c>
      <c r="N825" s="4" t="s">
        <v>1075</v>
      </c>
      <c r="O825" s="10" t="s">
        <v>331</v>
      </c>
      <c r="P825" s="10" t="s">
        <v>331</v>
      </c>
      <c r="Q825" s="10" t="s">
        <v>331</v>
      </c>
      <c r="R825" s="10" t="s">
        <v>11</v>
      </c>
      <c r="S825" s="10" t="s">
        <v>331</v>
      </c>
      <c r="T825" s="36"/>
      <c r="U825" s="36"/>
    </row>
    <row r="826" spans="1:21" ht="29.25" thickBot="1" x14ac:dyDescent="0.3">
      <c r="A826" s="405"/>
      <c r="B826" s="254"/>
      <c r="C826" s="13" t="s">
        <v>1082</v>
      </c>
      <c r="D826" s="5" t="s">
        <v>1084</v>
      </c>
      <c r="E826" s="8" t="s">
        <v>311</v>
      </c>
      <c r="F826" s="42" t="s">
        <v>552</v>
      </c>
      <c r="G826" s="8" t="s">
        <v>1091</v>
      </c>
      <c r="H826" s="8" t="s">
        <v>11</v>
      </c>
      <c r="I826" s="8" t="s">
        <v>331</v>
      </c>
      <c r="J826" s="4" t="s">
        <v>1075</v>
      </c>
      <c r="K826" s="4" t="s">
        <v>1075</v>
      </c>
      <c r="L826" s="4" t="s">
        <v>496</v>
      </c>
      <c r="M826" s="4" t="s">
        <v>496</v>
      </c>
      <c r="N826" s="4" t="s">
        <v>1075</v>
      </c>
      <c r="O826" s="10" t="s">
        <v>331</v>
      </c>
      <c r="P826" s="10" t="s">
        <v>331</v>
      </c>
      <c r="Q826" s="10" t="s">
        <v>331</v>
      </c>
      <c r="R826" s="10" t="s">
        <v>11</v>
      </c>
      <c r="S826" s="10" t="s">
        <v>331</v>
      </c>
      <c r="T826" s="36"/>
      <c r="U826" s="36"/>
    </row>
    <row r="827" spans="1:21" ht="57" customHeight="1" x14ac:dyDescent="0.25">
      <c r="A827" s="405"/>
      <c r="B827" s="252" t="s">
        <v>248</v>
      </c>
      <c r="C827" s="13" t="s">
        <v>473</v>
      </c>
      <c r="D827" s="5" t="s">
        <v>1217</v>
      </c>
      <c r="E827" s="8" t="s">
        <v>311</v>
      </c>
      <c r="F827" s="10" t="s">
        <v>762</v>
      </c>
      <c r="G827" s="4" t="s">
        <v>1674</v>
      </c>
      <c r="H827" s="8" t="s">
        <v>331</v>
      </c>
      <c r="I827" s="8" t="s">
        <v>11</v>
      </c>
      <c r="J827" s="4" t="str">
        <f>PROPER("AREA AUDIOVISUAL - PORTALES DE INTERNET")</f>
        <v>Area Audiovisual - Portales De Internet</v>
      </c>
      <c r="K827" s="4" t="str">
        <f>PROPER("AREA AUDIOVISUAL - PORTALES DE INTERNET")</f>
        <v>Area Audiovisual - Portales De Internet</v>
      </c>
      <c r="L827" s="8" t="str">
        <f>PROPER("ANUAL")</f>
        <v>Anual</v>
      </c>
      <c r="M827" s="8" t="str">
        <f>PROPER("ANUAL")</f>
        <v>Anual</v>
      </c>
      <c r="N827" s="4" t="str">
        <f>PROPER("AREA AUDIOVISUAL - PORTALES DE INTERNET")</f>
        <v>Area Audiovisual - Portales De Internet</v>
      </c>
      <c r="O827" s="43" t="str">
        <f>PROPER("MANUAL DE FUNCIONES")</f>
        <v>Manual De Funciones</v>
      </c>
      <c r="P827" s="10" t="s">
        <v>331</v>
      </c>
      <c r="Q827" s="10" t="s">
        <v>331</v>
      </c>
      <c r="R827" s="10" t="s">
        <v>11</v>
      </c>
      <c r="S827" s="10" t="s">
        <v>331</v>
      </c>
      <c r="T827" s="36"/>
      <c r="U827" s="36"/>
    </row>
    <row r="828" spans="1:21" ht="55.7" customHeight="1" x14ac:dyDescent="0.25">
      <c r="A828" s="405"/>
      <c r="B828" s="253"/>
      <c r="C828" s="13" t="s">
        <v>1094</v>
      </c>
      <c r="D828" s="5" t="s">
        <v>1385</v>
      </c>
      <c r="E828" s="8" t="s">
        <v>311</v>
      </c>
      <c r="F828" s="41" t="s">
        <v>312</v>
      </c>
      <c r="G828" s="4" t="s">
        <v>724</v>
      </c>
      <c r="H828" s="8" t="s">
        <v>11</v>
      </c>
      <c r="I828" s="8" t="s">
        <v>331</v>
      </c>
      <c r="J828" s="111" t="str">
        <f>PROPER("VICERRECTORIA DE EXTENSION Y DESARROLLO SOCIAL")</f>
        <v>Vicerrectoria De Extension Y Desarrollo Social</v>
      </c>
      <c r="K828" s="4" t="str">
        <f>PROPER("VICERRECTORIA DE EXTENSION Y DESARROLLO SOCIAL")</f>
        <v>Vicerrectoria De Extension Y Desarrollo Social</v>
      </c>
      <c r="L828" s="4" t="s">
        <v>496</v>
      </c>
      <c r="M828" s="4" t="s">
        <v>496</v>
      </c>
      <c r="N828" s="4" t="str">
        <f>PROPER("VICERRECTORIA DE EXTENSION Y DESARROLLO SOCIAL/ DEMAS DEPENDENCIAS")</f>
        <v>Vicerrectoria De Extension Y Desarrollo Social/ Demas Dependencias</v>
      </c>
      <c r="O828" s="43" t="str">
        <f>PROPER("ACUERDO CONSASEJO SUPERIOR  002 DE 2013")</f>
        <v>Acuerdo Consasejo Superior  002 De 2013</v>
      </c>
      <c r="P828" s="10" t="s">
        <v>331</v>
      </c>
      <c r="Q828" s="10" t="s">
        <v>331</v>
      </c>
      <c r="R828" s="10" t="s">
        <v>11</v>
      </c>
      <c r="S828" s="10" t="s">
        <v>331</v>
      </c>
      <c r="T828" s="36"/>
      <c r="U828" s="36"/>
    </row>
    <row r="829" spans="1:21" ht="55.7" customHeight="1" x14ac:dyDescent="0.25">
      <c r="A829" s="405"/>
      <c r="B829" s="253"/>
      <c r="C829" s="13" t="s">
        <v>658</v>
      </c>
      <c r="D829" s="5" t="s">
        <v>1386</v>
      </c>
      <c r="E829" s="8" t="s">
        <v>311</v>
      </c>
      <c r="F829" s="8" t="s">
        <v>735</v>
      </c>
      <c r="G829" s="4" t="s">
        <v>1390</v>
      </c>
      <c r="H829" s="8" t="s">
        <v>11</v>
      </c>
      <c r="I829" s="8" t="s">
        <v>331</v>
      </c>
      <c r="J829" s="4" t="str">
        <f>PROPER("VICERRECTORIA DE EXTENSION Y DESARROLLO SOCIAL")</f>
        <v>Vicerrectoria De Extension Y Desarrollo Social</v>
      </c>
      <c r="K829" s="4" t="str">
        <f>PROPER("VICERRECTORIA DE EXTENSION Y DESARROLLO SOCIAL/ DEMAS DEPENDENCIAS")</f>
        <v>Vicerrectoria De Extension Y Desarrollo Social/ Demas Dependencias</v>
      </c>
      <c r="L829" s="4" t="s">
        <v>496</v>
      </c>
      <c r="M829" s="4" t="s">
        <v>496</v>
      </c>
      <c r="N829" s="4" t="str">
        <f>PROPER("VICERRECTORIA DE EXTENSION Y DESARROLLO SOCIAL/ DEMAS DEPENDENCIAS")</f>
        <v>Vicerrectoria De Extension Y Desarrollo Social/ Demas Dependencias</v>
      </c>
      <c r="O829" s="43" t="str">
        <f>PROPER("ACUERDO CONSASEJO SUPERIOR  002 DE 2013")</f>
        <v>Acuerdo Consasejo Superior  002 De 2013</v>
      </c>
      <c r="P829" s="10" t="s">
        <v>331</v>
      </c>
      <c r="Q829" s="10" t="s">
        <v>331</v>
      </c>
      <c r="R829" s="10" t="s">
        <v>11</v>
      </c>
      <c r="S829" s="10" t="s">
        <v>331</v>
      </c>
      <c r="T829" s="36"/>
      <c r="U829" s="36"/>
    </row>
    <row r="830" spans="1:21" ht="55.7" customHeight="1" x14ac:dyDescent="0.25">
      <c r="A830" s="405"/>
      <c r="B830" s="253"/>
      <c r="C830" s="13" t="s">
        <v>1063</v>
      </c>
      <c r="D830" s="5" t="s">
        <v>1387</v>
      </c>
      <c r="E830" s="8" t="s">
        <v>311</v>
      </c>
      <c r="F830" s="8" t="s">
        <v>735</v>
      </c>
      <c r="G830" s="4" t="s">
        <v>1391</v>
      </c>
      <c r="H830" s="8" t="s">
        <v>11</v>
      </c>
      <c r="I830" s="8" t="s">
        <v>331</v>
      </c>
      <c r="J830" s="4" t="str">
        <f>PROPER("VICERRECTORIA DE EXTENSION Y DESARROLLO SOCIAL")</f>
        <v>Vicerrectoria De Extension Y Desarrollo Social</v>
      </c>
      <c r="K830" s="4" t="str">
        <f>PROPER("VICERRECTORIA DE EXTENSION Y DESARROLLO SOCIAL/ DEMAS DEPENDENCIAS")</f>
        <v>Vicerrectoria De Extension Y Desarrollo Social/ Demas Dependencias</v>
      </c>
      <c r="L830" s="4" t="s">
        <v>496</v>
      </c>
      <c r="M830" s="4" t="s">
        <v>496</v>
      </c>
      <c r="N830" s="4" t="str">
        <f>PROPER("VICERRECTORIA DE EXTENSION Y DESARROLLO SOCIAL/ DEMAS DEPENDENCIAS")</f>
        <v>Vicerrectoria De Extension Y Desarrollo Social/ Demas Dependencias</v>
      </c>
      <c r="O830" s="43" t="str">
        <f>PROPER("ACUERDO CONSASEJO SUPERIOR  002 DE 2013")</f>
        <v>Acuerdo Consasejo Superior  002 De 2013</v>
      </c>
      <c r="P830" s="10" t="s">
        <v>331</v>
      </c>
      <c r="Q830" s="10" t="s">
        <v>331</v>
      </c>
      <c r="R830" s="10" t="s">
        <v>11</v>
      </c>
      <c r="S830" s="10" t="s">
        <v>331</v>
      </c>
      <c r="T830" s="36"/>
      <c r="U830" s="36"/>
    </row>
    <row r="831" spans="1:21" ht="55.7" customHeight="1" x14ac:dyDescent="0.25">
      <c r="A831" s="405"/>
      <c r="B831" s="253"/>
      <c r="C831" s="13" t="s">
        <v>1166</v>
      </c>
      <c r="D831" s="5" t="s">
        <v>1388</v>
      </c>
      <c r="E831" s="8" t="s">
        <v>311</v>
      </c>
      <c r="F831" s="41" t="s">
        <v>312</v>
      </c>
      <c r="G831" s="4" t="s">
        <v>724</v>
      </c>
      <c r="H831" s="8" t="s">
        <v>11</v>
      </c>
      <c r="I831" s="8" t="s">
        <v>331</v>
      </c>
      <c r="J831" s="4" t="str">
        <f>PROPER("VICERRECTORIA DE EXTENSION Y DESARROLLO SOCIAL")</f>
        <v>Vicerrectoria De Extension Y Desarrollo Social</v>
      </c>
      <c r="K831" s="4" t="str">
        <f>PROPER("VICERRECTORIA DE EXTENSION Y DESARROLLO SOCIAL")</f>
        <v>Vicerrectoria De Extension Y Desarrollo Social</v>
      </c>
      <c r="L831" s="4" t="s">
        <v>496</v>
      </c>
      <c r="M831" s="4" t="s">
        <v>496</v>
      </c>
      <c r="N831" s="4" t="str">
        <f>PROPER("VICERRECTORIA DE EXTENSION Y DESARROLLO SOCIAL/ DEMAS DEPENDENCIAS")</f>
        <v>Vicerrectoria De Extension Y Desarrollo Social/ Demas Dependencias</v>
      </c>
      <c r="O831" s="43" t="str">
        <f>PROPER("ACUERDO CONSASEJO SUPERIOR  002 DE 2013")</f>
        <v>Acuerdo Consasejo Superior  002 De 2013</v>
      </c>
      <c r="P831" s="10" t="s">
        <v>331</v>
      </c>
      <c r="Q831" s="10" t="s">
        <v>331</v>
      </c>
      <c r="R831" s="10" t="s">
        <v>11</v>
      </c>
      <c r="S831" s="10" t="s">
        <v>331</v>
      </c>
      <c r="T831" s="36"/>
      <c r="U831" s="36"/>
    </row>
    <row r="832" spans="1:21" ht="55.7" customHeight="1" thickBot="1" x14ac:dyDescent="0.3">
      <c r="A832" s="405"/>
      <c r="B832" s="254"/>
      <c r="C832" s="13" t="s">
        <v>1167</v>
      </c>
      <c r="D832" s="5" t="s">
        <v>1389</v>
      </c>
      <c r="E832" s="8" t="s">
        <v>311</v>
      </c>
      <c r="F832" s="8" t="s">
        <v>735</v>
      </c>
      <c r="G832" s="4" t="s">
        <v>1392</v>
      </c>
      <c r="H832" s="8" t="s">
        <v>11</v>
      </c>
      <c r="I832" s="8" t="s">
        <v>331</v>
      </c>
      <c r="J832" s="4" t="str">
        <f>PROPER("VICERRECTORIA DE EXTENSION Y DESARROLLO SOCIAL")</f>
        <v>Vicerrectoria De Extension Y Desarrollo Social</v>
      </c>
      <c r="K832" s="4" t="str">
        <f>PROPER("VICERRECTORIA DE EXTENSION Y DESARROLLO SOCIAL")</f>
        <v>Vicerrectoria De Extension Y Desarrollo Social</v>
      </c>
      <c r="L832" s="4" t="s">
        <v>496</v>
      </c>
      <c r="M832" s="4" t="s">
        <v>496</v>
      </c>
      <c r="N832" s="4" t="str">
        <f>PROPER("VICERRECTORIA DE EXTENSION Y DESARROLLO SOCIAL")</f>
        <v>Vicerrectoria De Extension Y Desarrollo Social</v>
      </c>
      <c r="O832" s="43" t="str">
        <f>PROPER("ACUERDO CONSASEJO SUPERIOR  002 DE 2013")</f>
        <v>Acuerdo Consasejo Superior  002 De 2013</v>
      </c>
      <c r="P832" s="10" t="s">
        <v>331</v>
      </c>
      <c r="Q832" s="10" t="s">
        <v>331</v>
      </c>
      <c r="R832" s="10" t="s">
        <v>11</v>
      </c>
      <c r="S832" s="10" t="s">
        <v>331</v>
      </c>
      <c r="T832" s="36"/>
      <c r="U832" s="36"/>
    </row>
    <row r="833" spans="1:21" ht="28.5" x14ac:dyDescent="0.25">
      <c r="A833" s="405"/>
      <c r="B833" s="252" t="s">
        <v>249</v>
      </c>
      <c r="C833" s="192" t="s">
        <v>907</v>
      </c>
      <c r="D833" s="5" t="s">
        <v>910</v>
      </c>
      <c r="E833" s="8" t="s">
        <v>311</v>
      </c>
      <c r="F833" s="41" t="s">
        <v>312</v>
      </c>
      <c r="G833" s="8" t="s">
        <v>315</v>
      </c>
      <c r="H833" s="8" t="s">
        <v>11</v>
      </c>
      <c r="I833" s="8" t="s">
        <v>331</v>
      </c>
      <c r="J833" s="4" t="s">
        <v>911</v>
      </c>
      <c r="K833" s="4" t="s">
        <v>911</v>
      </c>
      <c r="L833" s="8" t="s">
        <v>330</v>
      </c>
      <c r="M833" s="10" t="s">
        <v>330</v>
      </c>
      <c r="N833" s="4" t="s">
        <v>911</v>
      </c>
      <c r="O833" s="43" t="s">
        <v>448</v>
      </c>
      <c r="P833" s="10" t="s">
        <v>331</v>
      </c>
      <c r="Q833" s="10" t="s">
        <v>331</v>
      </c>
      <c r="R833" s="10" t="s">
        <v>11</v>
      </c>
      <c r="S833" s="10" t="s">
        <v>331</v>
      </c>
      <c r="T833" s="36"/>
      <c r="U833" s="36"/>
    </row>
    <row r="834" spans="1:21" ht="28.5" x14ac:dyDescent="0.25">
      <c r="A834" s="405"/>
      <c r="B834" s="253"/>
      <c r="C834" s="192" t="s">
        <v>908</v>
      </c>
      <c r="D834" s="5" t="s">
        <v>912</v>
      </c>
      <c r="E834" s="8" t="s">
        <v>311</v>
      </c>
      <c r="F834" s="41" t="s">
        <v>312</v>
      </c>
      <c r="G834" s="8" t="s">
        <v>315</v>
      </c>
      <c r="H834" s="8" t="s">
        <v>11</v>
      </c>
      <c r="I834" s="8" t="s">
        <v>331</v>
      </c>
      <c r="J834" s="4" t="s">
        <v>911</v>
      </c>
      <c r="K834" s="4" t="s">
        <v>911</v>
      </c>
      <c r="L834" s="8" t="s">
        <v>330</v>
      </c>
      <c r="M834" s="10" t="s">
        <v>330</v>
      </c>
      <c r="N834" s="4" t="s">
        <v>911</v>
      </c>
      <c r="O834" s="43" t="s">
        <v>448</v>
      </c>
      <c r="P834" s="10" t="s">
        <v>331</v>
      </c>
      <c r="Q834" s="10" t="s">
        <v>331</v>
      </c>
      <c r="R834" s="10" t="s">
        <v>11</v>
      </c>
      <c r="S834" s="10" t="s">
        <v>331</v>
      </c>
      <c r="T834" s="36"/>
      <c r="U834" s="36"/>
    </row>
    <row r="835" spans="1:21" ht="28.5" x14ac:dyDescent="0.25">
      <c r="A835" s="405"/>
      <c r="B835" s="253"/>
      <c r="C835" s="1" t="s">
        <v>838</v>
      </c>
      <c r="D835" s="5" t="s">
        <v>913</v>
      </c>
      <c r="E835" s="8" t="s">
        <v>311</v>
      </c>
      <c r="F835" s="41" t="s">
        <v>312</v>
      </c>
      <c r="G835" s="8" t="s">
        <v>315</v>
      </c>
      <c r="H835" s="8" t="s">
        <v>11</v>
      </c>
      <c r="I835" s="8" t="s">
        <v>331</v>
      </c>
      <c r="J835" s="4" t="s">
        <v>911</v>
      </c>
      <c r="K835" s="4" t="s">
        <v>911</v>
      </c>
      <c r="L835" s="8" t="s">
        <v>330</v>
      </c>
      <c r="M835" s="10" t="s">
        <v>330</v>
      </c>
      <c r="N835" s="4" t="s">
        <v>911</v>
      </c>
      <c r="O835" s="43" t="str">
        <f>PROPER("SISTEMA INTEGRADO DE GESTION")</f>
        <v>Sistema Integrado De Gestion</v>
      </c>
      <c r="P835" s="10" t="s">
        <v>331</v>
      </c>
      <c r="Q835" s="10" t="s">
        <v>331</v>
      </c>
      <c r="R835" s="10" t="s">
        <v>11</v>
      </c>
      <c r="S835" s="10" t="s">
        <v>331</v>
      </c>
      <c r="T835" s="36"/>
      <c r="U835" s="36"/>
    </row>
    <row r="836" spans="1:21" ht="28.5" customHeight="1" x14ac:dyDescent="0.25">
      <c r="A836" s="405"/>
      <c r="B836" s="253"/>
      <c r="C836" s="192" t="s">
        <v>909</v>
      </c>
      <c r="D836" s="5" t="s">
        <v>914</v>
      </c>
      <c r="E836" s="8" t="s">
        <v>311</v>
      </c>
      <c r="F836" s="8" t="s">
        <v>735</v>
      </c>
      <c r="G836" s="43" t="s">
        <v>1680</v>
      </c>
      <c r="H836" s="8" t="s">
        <v>11</v>
      </c>
      <c r="I836" s="8" t="s">
        <v>331</v>
      </c>
      <c r="J836" s="4" t="s">
        <v>911</v>
      </c>
      <c r="K836" s="4" t="s">
        <v>911</v>
      </c>
      <c r="L836" s="8" t="s">
        <v>330</v>
      </c>
      <c r="M836" s="10" t="s">
        <v>330</v>
      </c>
      <c r="N836" s="4" t="s">
        <v>911</v>
      </c>
      <c r="O836" s="43" t="s">
        <v>448</v>
      </c>
      <c r="P836" s="10" t="s">
        <v>331</v>
      </c>
      <c r="Q836" s="10" t="s">
        <v>331</v>
      </c>
      <c r="R836" s="10" t="s">
        <v>11</v>
      </c>
      <c r="S836" s="10" t="s">
        <v>331</v>
      </c>
      <c r="T836" s="36"/>
      <c r="U836" s="36"/>
    </row>
    <row r="837" spans="1:21" ht="28.5" customHeight="1" x14ac:dyDescent="0.25">
      <c r="A837" s="405"/>
      <c r="B837" s="253"/>
      <c r="C837" s="13" t="s">
        <v>1094</v>
      </c>
      <c r="D837" s="5" t="s">
        <v>1385</v>
      </c>
      <c r="E837" s="8" t="s">
        <v>311</v>
      </c>
      <c r="F837" s="41" t="s">
        <v>312</v>
      </c>
      <c r="G837" s="4" t="s">
        <v>724</v>
      </c>
      <c r="H837" s="8" t="s">
        <v>11</v>
      </c>
      <c r="I837" s="8" t="s">
        <v>331</v>
      </c>
      <c r="J837" s="4" t="str">
        <f>PROPER("VICERRECTORIA DE EXTENSION Y DESARROLLO SOCIAL")</f>
        <v>Vicerrectoria De Extension Y Desarrollo Social</v>
      </c>
      <c r="K837" s="4" t="str">
        <f>PROPER("VICERRECTORIA DE EXTENSION Y DESARROLLO SOCIAL")</f>
        <v>Vicerrectoria De Extension Y Desarrollo Social</v>
      </c>
      <c r="L837" s="4" t="s">
        <v>496</v>
      </c>
      <c r="M837" s="4" t="s">
        <v>496</v>
      </c>
      <c r="N837" s="4" t="s">
        <v>1394</v>
      </c>
      <c r="O837" s="43" t="str">
        <f t="shared" ref="O837:O843" si="42">PROPER("ACUERDO CONSASEJO SUPERIOR  002 DE 2013")</f>
        <v>Acuerdo Consasejo Superior  002 De 2013</v>
      </c>
      <c r="P837" s="10" t="s">
        <v>331</v>
      </c>
      <c r="Q837" s="10" t="s">
        <v>331</v>
      </c>
      <c r="R837" s="10" t="s">
        <v>11</v>
      </c>
      <c r="S837" s="10" t="s">
        <v>331</v>
      </c>
      <c r="T837" s="36"/>
      <c r="U837" s="36"/>
    </row>
    <row r="838" spans="1:21" ht="50.1" customHeight="1" x14ac:dyDescent="0.25">
      <c r="A838" s="405"/>
      <c r="B838" s="253"/>
      <c r="C838" s="13" t="s">
        <v>658</v>
      </c>
      <c r="D838" s="5" t="s">
        <v>1386</v>
      </c>
      <c r="E838" s="8" t="s">
        <v>311</v>
      </c>
      <c r="F838" s="8" t="s">
        <v>735</v>
      </c>
      <c r="G838" s="4" t="s">
        <v>1390</v>
      </c>
      <c r="H838" s="8" t="s">
        <v>11</v>
      </c>
      <c r="I838" s="8" t="s">
        <v>331</v>
      </c>
      <c r="J838" s="4" t="str">
        <f t="shared" ref="J838:J846" si="43">PROPER("VICERRECTORIA DE EXTENSION Y DESARROLLO SOCIAL")</f>
        <v>Vicerrectoria De Extension Y Desarrollo Social</v>
      </c>
      <c r="K838" s="4" t="str">
        <f>PROPER("VICERRECTORIA DE EXTENSION Y DESARROLLO SOCIAL/ DEMAS DEPENDENCIAS")</f>
        <v>Vicerrectoria De Extension Y Desarrollo Social/ Demas Dependencias</v>
      </c>
      <c r="L838" s="4" t="s">
        <v>496</v>
      </c>
      <c r="M838" s="4" t="s">
        <v>496</v>
      </c>
      <c r="N838" s="4" t="str">
        <f>PROPER("VICERRECTORIA DE EXTENSION Y DESARROLLO SOCIAL/ DEMAS DEPENDENCIAS")</f>
        <v>Vicerrectoria De Extension Y Desarrollo Social/ Demas Dependencias</v>
      </c>
      <c r="O838" s="43" t="str">
        <f t="shared" si="42"/>
        <v>Acuerdo Consasejo Superior  002 De 2013</v>
      </c>
      <c r="P838" s="10" t="s">
        <v>331</v>
      </c>
      <c r="Q838" s="10" t="s">
        <v>331</v>
      </c>
      <c r="R838" s="10" t="s">
        <v>11</v>
      </c>
      <c r="S838" s="10" t="s">
        <v>331</v>
      </c>
      <c r="T838" s="36"/>
      <c r="U838" s="36"/>
    </row>
    <row r="839" spans="1:21" ht="50.1" customHeight="1" x14ac:dyDescent="0.25">
      <c r="A839" s="405"/>
      <c r="B839" s="253"/>
      <c r="C839" s="13" t="s">
        <v>1063</v>
      </c>
      <c r="D839" s="5" t="s">
        <v>1387</v>
      </c>
      <c r="E839" s="8" t="s">
        <v>311</v>
      </c>
      <c r="F839" s="8" t="s">
        <v>735</v>
      </c>
      <c r="G839" s="4" t="s">
        <v>1391</v>
      </c>
      <c r="H839" s="8" t="s">
        <v>11</v>
      </c>
      <c r="I839" s="8" t="s">
        <v>331</v>
      </c>
      <c r="J839" s="4" t="str">
        <f t="shared" si="43"/>
        <v>Vicerrectoria De Extension Y Desarrollo Social</v>
      </c>
      <c r="K839" s="4" t="str">
        <f>PROPER("VICERRECTORIA DE EXTENSION Y DESARROLLO SOCIAL/ DEMAS DEPENDENCIAS")</f>
        <v>Vicerrectoria De Extension Y Desarrollo Social/ Demas Dependencias</v>
      </c>
      <c r="L839" s="4" t="s">
        <v>496</v>
      </c>
      <c r="M839" s="4" t="s">
        <v>496</v>
      </c>
      <c r="N839" s="4" t="str">
        <f>PROPER("VICERRECTORIA DE EXTENSION Y DESARROLLO SOCIAL/ DEMAS DEPENDENCIAS")</f>
        <v>Vicerrectoria De Extension Y Desarrollo Social/ Demas Dependencias</v>
      </c>
      <c r="O839" s="43" t="str">
        <f t="shared" si="42"/>
        <v>Acuerdo Consasejo Superior  002 De 2013</v>
      </c>
      <c r="P839" s="10" t="s">
        <v>331</v>
      </c>
      <c r="Q839" s="10" t="s">
        <v>331</v>
      </c>
      <c r="R839" s="10" t="s">
        <v>11</v>
      </c>
      <c r="S839" s="10" t="s">
        <v>331</v>
      </c>
      <c r="T839" s="36"/>
      <c r="U839" s="36"/>
    </row>
    <row r="840" spans="1:21" ht="50.1" customHeight="1" x14ac:dyDescent="0.25">
      <c r="A840" s="405"/>
      <c r="B840" s="253"/>
      <c r="C840" s="13" t="s">
        <v>1166</v>
      </c>
      <c r="D840" s="5" t="s">
        <v>1388</v>
      </c>
      <c r="E840" s="8" t="s">
        <v>311</v>
      </c>
      <c r="F840" s="41" t="s">
        <v>312</v>
      </c>
      <c r="G840" s="4" t="s">
        <v>724</v>
      </c>
      <c r="H840" s="8" t="s">
        <v>11</v>
      </c>
      <c r="I840" s="8" t="s">
        <v>331</v>
      </c>
      <c r="J840" s="4" t="str">
        <f t="shared" si="43"/>
        <v>Vicerrectoria De Extension Y Desarrollo Social</v>
      </c>
      <c r="K840" s="4" t="str">
        <f>PROPER("VICERRECTORIA DE EXTENSION Y DESARROLLO SOCIAL")</f>
        <v>Vicerrectoria De Extension Y Desarrollo Social</v>
      </c>
      <c r="L840" s="4" t="s">
        <v>496</v>
      </c>
      <c r="M840" s="4" t="s">
        <v>496</v>
      </c>
      <c r="N840" s="4" t="str">
        <f>PROPER("VICERRECTORIA DE EXTENSION Y DESARROLLO SOCIAL/ DEMAS DEPENDENCIAS")</f>
        <v>Vicerrectoria De Extension Y Desarrollo Social/ Demas Dependencias</v>
      </c>
      <c r="O840" s="43" t="str">
        <f t="shared" si="42"/>
        <v>Acuerdo Consasejo Superior  002 De 2013</v>
      </c>
      <c r="P840" s="10" t="s">
        <v>331</v>
      </c>
      <c r="Q840" s="10" t="s">
        <v>331</v>
      </c>
      <c r="R840" s="10" t="s">
        <v>11</v>
      </c>
      <c r="S840" s="10" t="s">
        <v>331</v>
      </c>
      <c r="T840" s="36"/>
      <c r="U840" s="36"/>
    </row>
    <row r="841" spans="1:21" ht="50.1" customHeight="1" thickBot="1" x14ac:dyDescent="0.3">
      <c r="A841" s="405"/>
      <c r="B841" s="254"/>
      <c r="C841" s="13" t="s">
        <v>1167</v>
      </c>
      <c r="D841" s="5" t="s">
        <v>1389</v>
      </c>
      <c r="E841" s="8" t="s">
        <v>311</v>
      </c>
      <c r="F841" s="8" t="s">
        <v>735</v>
      </c>
      <c r="G841" s="4" t="s">
        <v>1392</v>
      </c>
      <c r="H841" s="8" t="s">
        <v>11</v>
      </c>
      <c r="I841" s="8" t="s">
        <v>331</v>
      </c>
      <c r="J841" s="4" t="str">
        <f t="shared" si="43"/>
        <v>Vicerrectoria De Extension Y Desarrollo Social</v>
      </c>
      <c r="K841" s="4" t="str">
        <f>PROPER("VICERRECTORIA DE EXTENSION Y DESARROLLO SOCIAL")</f>
        <v>Vicerrectoria De Extension Y Desarrollo Social</v>
      </c>
      <c r="L841" s="4" t="s">
        <v>496</v>
      </c>
      <c r="M841" s="4" t="s">
        <v>496</v>
      </c>
      <c r="N841" s="4" t="str">
        <f>PROPER("VICERRECTORIA DE EXTENSION Y DESARROLLO SOCIAL")</f>
        <v>Vicerrectoria De Extension Y Desarrollo Social</v>
      </c>
      <c r="O841" s="43" t="str">
        <f t="shared" si="42"/>
        <v>Acuerdo Consasejo Superior  002 De 2013</v>
      </c>
      <c r="P841" s="10" t="s">
        <v>331</v>
      </c>
      <c r="Q841" s="10" t="s">
        <v>331</v>
      </c>
      <c r="R841" s="10" t="s">
        <v>11</v>
      </c>
      <c r="S841" s="10" t="s">
        <v>331</v>
      </c>
      <c r="T841" s="36"/>
      <c r="U841" s="36"/>
    </row>
    <row r="842" spans="1:21" ht="50.1" customHeight="1" x14ac:dyDescent="0.25">
      <c r="A842" s="405"/>
      <c r="B842" s="252" t="s">
        <v>250</v>
      </c>
      <c r="C842" s="13" t="s">
        <v>1094</v>
      </c>
      <c r="D842" s="5" t="s">
        <v>1385</v>
      </c>
      <c r="E842" s="8" t="s">
        <v>311</v>
      </c>
      <c r="F842" s="41" t="s">
        <v>312</v>
      </c>
      <c r="G842" s="4" t="s">
        <v>724</v>
      </c>
      <c r="H842" s="8" t="s">
        <v>11</v>
      </c>
      <c r="I842" s="8" t="s">
        <v>331</v>
      </c>
      <c r="J842" s="4" t="str">
        <f t="shared" si="43"/>
        <v>Vicerrectoria De Extension Y Desarrollo Social</v>
      </c>
      <c r="K842" s="4" t="str">
        <f>PROPER("VICERRECTORIA DE EXTENSION Y DESARROLLO SOCIAL")</f>
        <v>Vicerrectoria De Extension Y Desarrollo Social</v>
      </c>
      <c r="L842" s="4" t="s">
        <v>496</v>
      </c>
      <c r="M842" s="4" t="s">
        <v>496</v>
      </c>
      <c r="N842" s="4" t="str">
        <f>PROPER("VICERRECTORIA DE EXTENSION Y DESARROLLO SOCIAL/ DEMAS DEPENDENCIAS")</f>
        <v>Vicerrectoria De Extension Y Desarrollo Social/ Demas Dependencias</v>
      </c>
      <c r="O842" s="43" t="str">
        <f t="shared" si="42"/>
        <v>Acuerdo Consasejo Superior  002 De 2013</v>
      </c>
      <c r="P842" s="10" t="s">
        <v>331</v>
      </c>
      <c r="Q842" s="10" t="s">
        <v>331</v>
      </c>
      <c r="R842" s="10" t="s">
        <v>11</v>
      </c>
      <c r="S842" s="10" t="s">
        <v>331</v>
      </c>
      <c r="T842" s="36"/>
      <c r="U842" s="36"/>
    </row>
    <row r="843" spans="1:21" ht="50.1" customHeight="1" x14ac:dyDescent="0.25">
      <c r="A843" s="405"/>
      <c r="B843" s="253"/>
      <c r="C843" s="13" t="s">
        <v>658</v>
      </c>
      <c r="D843" s="5" t="s">
        <v>1386</v>
      </c>
      <c r="E843" s="8" t="s">
        <v>311</v>
      </c>
      <c r="F843" s="8" t="s">
        <v>735</v>
      </c>
      <c r="G843" s="4" t="s">
        <v>1390</v>
      </c>
      <c r="H843" s="8" t="s">
        <v>11</v>
      </c>
      <c r="I843" s="8" t="s">
        <v>331</v>
      </c>
      <c r="J843" s="4" t="str">
        <f t="shared" si="43"/>
        <v>Vicerrectoria De Extension Y Desarrollo Social</v>
      </c>
      <c r="K843" s="4" t="str">
        <f>PROPER("VICERRECTORIA DE EXTENSION Y DESARROLLO SOCIAL/ DEMAS DEPENDENCIAS")</f>
        <v>Vicerrectoria De Extension Y Desarrollo Social/ Demas Dependencias</v>
      </c>
      <c r="L843" s="4" t="s">
        <v>496</v>
      </c>
      <c r="M843" s="4" t="s">
        <v>496</v>
      </c>
      <c r="N843" s="4" t="str">
        <f>PROPER("VICERRECTORIA DE EXTENSION Y DESARROLLO SOCIAL/ DEMAS DEPENDENCIAS")</f>
        <v>Vicerrectoria De Extension Y Desarrollo Social/ Demas Dependencias</v>
      </c>
      <c r="O843" s="43" t="str">
        <f t="shared" si="42"/>
        <v>Acuerdo Consasejo Superior  002 De 2013</v>
      </c>
      <c r="P843" s="10" t="s">
        <v>331</v>
      </c>
      <c r="Q843" s="10" t="s">
        <v>331</v>
      </c>
      <c r="R843" s="10" t="s">
        <v>11</v>
      </c>
      <c r="S843" s="10" t="s">
        <v>331</v>
      </c>
      <c r="T843" s="36"/>
      <c r="U843" s="36"/>
    </row>
    <row r="844" spans="1:21" ht="50.1" customHeight="1" x14ac:dyDescent="0.25">
      <c r="A844" s="405"/>
      <c r="B844" s="253"/>
      <c r="C844" s="13" t="s">
        <v>1063</v>
      </c>
      <c r="D844" s="5" t="s">
        <v>1387</v>
      </c>
      <c r="E844" s="8" t="s">
        <v>311</v>
      </c>
      <c r="F844" s="8" t="s">
        <v>735</v>
      </c>
      <c r="G844" s="4" t="s">
        <v>1391</v>
      </c>
      <c r="H844" s="8" t="s">
        <v>11</v>
      </c>
      <c r="I844" s="8" t="s">
        <v>331</v>
      </c>
      <c r="J844" s="4" t="str">
        <f t="shared" si="43"/>
        <v>Vicerrectoria De Extension Y Desarrollo Social</v>
      </c>
      <c r="K844" s="4" t="str">
        <f>PROPER("VICERRECTORIA DE EXTENSION Y DESARROLLO SOCIAL/ DEMAS DEPENDENCIAS")</f>
        <v>Vicerrectoria De Extension Y Desarrollo Social/ Demas Dependencias</v>
      </c>
      <c r="L844" s="4" t="s">
        <v>496</v>
      </c>
      <c r="M844" s="4" t="s">
        <v>496</v>
      </c>
      <c r="N844" s="4" t="str">
        <f>PROPER("VICERRECTORIA DE EXTENSION Y DESARROLLO SOCIAL/ DEMAS DEPENDENCIAS")</f>
        <v>Vicerrectoria De Extension Y Desarrollo Social/ Demas Dependencias</v>
      </c>
      <c r="O844" s="43" t="s">
        <v>1395</v>
      </c>
      <c r="P844" s="10" t="s">
        <v>331</v>
      </c>
      <c r="Q844" s="10" t="s">
        <v>331</v>
      </c>
      <c r="R844" s="10" t="s">
        <v>11</v>
      </c>
      <c r="S844" s="10" t="s">
        <v>331</v>
      </c>
      <c r="T844" s="36"/>
      <c r="U844" s="36"/>
    </row>
    <row r="845" spans="1:21" ht="28.5" customHeight="1" x14ac:dyDescent="0.25">
      <c r="A845" s="405"/>
      <c r="B845" s="253"/>
      <c r="C845" s="13" t="s">
        <v>1166</v>
      </c>
      <c r="D845" s="5" t="s">
        <v>1388</v>
      </c>
      <c r="E845" s="8" t="s">
        <v>311</v>
      </c>
      <c r="F845" s="41" t="s">
        <v>312</v>
      </c>
      <c r="G845" s="4" t="s">
        <v>724</v>
      </c>
      <c r="H845" s="8" t="s">
        <v>11</v>
      </c>
      <c r="I845" s="8" t="s">
        <v>331</v>
      </c>
      <c r="J845" s="4" t="str">
        <f t="shared" si="43"/>
        <v>Vicerrectoria De Extension Y Desarrollo Social</v>
      </c>
      <c r="K845" s="4" t="str">
        <f>PROPER("VICERRECTORIA DE EXTENSION Y DESARROLLO SOCIAL")</f>
        <v>Vicerrectoria De Extension Y Desarrollo Social</v>
      </c>
      <c r="L845" s="4" t="s">
        <v>496</v>
      </c>
      <c r="M845" s="4" t="s">
        <v>496</v>
      </c>
      <c r="N845" s="4" t="s">
        <v>1394</v>
      </c>
      <c r="O845" s="43" t="str">
        <f>PROPER("ACUERDO CONSASEJO SUPERIOR  002 DE 2013")</f>
        <v>Acuerdo Consasejo Superior  002 De 2013</v>
      </c>
      <c r="P845" s="10" t="s">
        <v>331</v>
      </c>
      <c r="Q845" s="10" t="s">
        <v>331</v>
      </c>
      <c r="R845" s="10" t="s">
        <v>11</v>
      </c>
      <c r="S845" s="10" t="s">
        <v>331</v>
      </c>
      <c r="T845" s="36"/>
      <c r="U845" s="36"/>
    </row>
    <row r="846" spans="1:21" ht="63" customHeight="1" thickBot="1" x14ac:dyDescent="0.3">
      <c r="A846" s="405"/>
      <c r="B846" s="254"/>
      <c r="C846" s="13" t="s">
        <v>1167</v>
      </c>
      <c r="D846" s="5" t="s">
        <v>1389</v>
      </c>
      <c r="E846" s="8" t="s">
        <v>311</v>
      </c>
      <c r="F846" s="8" t="s">
        <v>735</v>
      </c>
      <c r="G846" s="4" t="s">
        <v>1392</v>
      </c>
      <c r="H846" s="8" t="s">
        <v>11</v>
      </c>
      <c r="I846" s="8" t="s">
        <v>331</v>
      </c>
      <c r="J846" s="4" t="str">
        <f t="shared" si="43"/>
        <v>Vicerrectoria De Extension Y Desarrollo Social</v>
      </c>
      <c r="K846" s="4" t="str">
        <f>PROPER("VICERRECTORIA DE EXTENSION Y DESARROLLO SOCIAL")</f>
        <v>Vicerrectoria De Extension Y Desarrollo Social</v>
      </c>
      <c r="L846" s="4" t="s">
        <v>496</v>
      </c>
      <c r="M846" s="4" t="s">
        <v>496</v>
      </c>
      <c r="N846" s="4" t="s">
        <v>1393</v>
      </c>
      <c r="O846" s="43" t="str">
        <f>PROPER("ACUERDO CONSASEJO SUPERIOR  002 DE 2013")</f>
        <v>Acuerdo Consasejo Superior  002 De 2013</v>
      </c>
      <c r="P846" s="10" t="s">
        <v>331</v>
      </c>
      <c r="Q846" s="10" t="s">
        <v>331</v>
      </c>
      <c r="R846" s="10" t="s">
        <v>11</v>
      </c>
      <c r="S846" s="10" t="s">
        <v>331</v>
      </c>
      <c r="T846" s="36"/>
      <c r="U846" s="36"/>
    </row>
    <row r="847" spans="1:21" ht="228.75" thickBot="1" x14ac:dyDescent="0.3">
      <c r="A847" s="405"/>
      <c r="B847" s="45" t="s">
        <v>251</v>
      </c>
      <c r="C847" s="192" t="s">
        <v>964</v>
      </c>
      <c r="D847" s="9" t="s">
        <v>965</v>
      </c>
      <c r="E847" s="10" t="s">
        <v>311</v>
      </c>
      <c r="F847" s="10" t="s">
        <v>762</v>
      </c>
      <c r="G847" s="10" t="s">
        <v>940</v>
      </c>
      <c r="H847" s="10" t="s">
        <v>11</v>
      </c>
      <c r="I847" s="10" t="s">
        <v>11</v>
      </c>
      <c r="J847" s="43" t="s">
        <v>934</v>
      </c>
      <c r="K847" s="9" t="s">
        <v>966</v>
      </c>
      <c r="L847" s="10" t="s">
        <v>330</v>
      </c>
      <c r="M847" s="10" t="s">
        <v>330</v>
      </c>
      <c r="N847" s="41" t="s">
        <v>349</v>
      </c>
      <c r="O847" s="43" t="s">
        <v>963</v>
      </c>
      <c r="P847" s="10" t="s">
        <v>331</v>
      </c>
      <c r="Q847" s="10" t="s">
        <v>331</v>
      </c>
      <c r="R847" s="10" t="s">
        <v>331</v>
      </c>
      <c r="S847" s="10" t="s">
        <v>331</v>
      </c>
      <c r="T847" s="36"/>
      <c r="U847" s="36"/>
    </row>
    <row r="848" spans="1:21" ht="57" x14ac:dyDescent="0.25">
      <c r="A848" s="405"/>
      <c r="B848" s="378" t="s">
        <v>252</v>
      </c>
      <c r="C848" s="1" t="s">
        <v>1094</v>
      </c>
      <c r="D848" s="41" t="s">
        <v>538</v>
      </c>
      <c r="E848" s="10" t="s">
        <v>311</v>
      </c>
      <c r="F848" s="8" t="s">
        <v>735</v>
      </c>
      <c r="G848" s="10" t="s">
        <v>816</v>
      </c>
      <c r="H848" s="10" t="s">
        <v>11</v>
      </c>
      <c r="I848" s="10" t="s">
        <v>331</v>
      </c>
      <c r="J848" s="43" t="s">
        <v>1616</v>
      </c>
      <c r="K848" s="43" t="s">
        <v>1616</v>
      </c>
      <c r="L848" s="10" t="s">
        <v>330</v>
      </c>
      <c r="M848" s="4" t="s">
        <v>1948</v>
      </c>
      <c r="N848" s="43" t="s">
        <v>1616</v>
      </c>
      <c r="O848" s="41" t="str">
        <f>PROPER("CONSEJO SUPERIOR
ACUERDO N0.008
Junio 22 de 2011 ESTATUTO DE INVESTIGACIONES")</f>
        <v>Consejo Superior
Acuerdo N0.008
Junio 22 De 2011 Estatuto De Investigaciones</v>
      </c>
      <c r="P848" s="3" t="s">
        <v>331</v>
      </c>
      <c r="Q848" s="10" t="s">
        <v>11</v>
      </c>
      <c r="R848" s="10" t="s">
        <v>11</v>
      </c>
      <c r="S848" s="3" t="s">
        <v>331</v>
      </c>
      <c r="T848" s="36"/>
      <c r="U848" s="36"/>
    </row>
    <row r="849" spans="1:21" ht="57" x14ac:dyDescent="0.25">
      <c r="A849" s="405"/>
      <c r="B849" s="379"/>
      <c r="C849" s="1" t="s">
        <v>658</v>
      </c>
      <c r="D849" s="80" t="s">
        <v>1614</v>
      </c>
      <c r="E849" s="10" t="s">
        <v>311</v>
      </c>
      <c r="F849" s="8" t="s">
        <v>735</v>
      </c>
      <c r="G849" s="10" t="s">
        <v>816</v>
      </c>
      <c r="H849" s="10" t="s">
        <v>11</v>
      </c>
      <c r="I849" s="10" t="s">
        <v>331</v>
      </c>
      <c r="J849" s="43" t="s">
        <v>1616</v>
      </c>
      <c r="K849" s="43" t="s">
        <v>1616</v>
      </c>
      <c r="L849" s="4" t="s">
        <v>496</v>
      </c>
      <c r="M849" s="10" t="s">
        <v>331</v>
      </c>
      <c r="N849" s="43" t="s">
        <v>1616</v>
      </c>
      <c r="O849" s="41" t="str">
        <f>PROPER("CONSEJO SUPERIOR
ACUERDO N0.008
Junio 22 de 2011 ESTATUTO DE INVESTIGACIONES")</f>
        <v>Consejo Superior
Acuerdo N0.008
Junio 22 De 2011 Estatuto De Investigaciones</v>
      </c>
      <c r="P849" s="3" t="s">
        <v>331</v>
      </c>
      <c r="Q849" s="10" t="s">
        <v>11</v>
      </c>
      <c r="R849" s="10" t="s">
        <v>11</v>
      </c>
      <c r="S849" s="3" t="s">
        <v>331</v>
      </c>
      <c r="T849" s="36"/>
      <c r="U849" s="36"/>
    </row>
    <row r="850" spans="1:21" ht="57" x14ac:dyDescent="0.25">
      <c r="A850" s="405"/>
      <c r="B850" s="379"/>
      <c r="C850" s="1" t="s">
        <v>1063</v>
      </c>
      <c r="D850" s="41" t="s">
        <v>1068</v>
      </c>
      <c r="E850" s="10" t="s">
        <v>311</v>
      </c>
      <c r="F850" s="8" t="s">
        <v>735</v>
      </c>
      <c r="G850" s="10" t="s">
        <v>816</v>
      </c>
      <c r="H850" s="10" t="s">
        <v>11</v>
      </c>
      <c r="I850" s="10" t="s">
        <v>331</v>
      </c>
      <c r="J850" s="43" t="s">
        <v>1616</v>
      </c>
      <c r="K850" s="43" t="s">
        <v>1616</v>
      </c>
      <c r="L850" s="4" t="s">
        <v>496</v>
      </c>
      <c r="M850" s="10" t="s">
        <v>331</v>
      </c>
      <c r="N850" s="43" t="s">
        <v>1616</v>
      </c>
      <c r="O850" s="41" t="str">
        <f>PROPER("CONSEJO SUPERIOR
ACUERDO N0.008
Junio 22 de 2011 ESTATUTO DE INVESTIGACIONES")</f>
        <v>Consejo Superior
Acuerdo N0.008
Junio 22 De 2011 Estatuto De Investigaciones</v>
      </c>
      <c r="P850" s="3" t="s">
        <v>331</v>
      </c>
      <c r="Q850" s="10" t="s">
        <v>11</v>
      </c>
      <c r="R850" s="10" t="s">
        <v>11</v>
      </c>
      <c r="S850" s="3" t="s">
        <v>331</v>
      </c>
      <c r="T850" s="36"/>
      <c r="U850" s="36"/>
    </row>
    <row r="851" spans="1:21" ht="57.75" thickBot="1" x14ac:dyDescent="0.3">
      <c r="A851" s="405"/>
      <c r="B851" s="380"/>
      <c r="C851" s="1" t="s">
        <v>657</v>
      </c>
      <c r="D851" s="96" t="s">
        <v>1615</v>
      </c>
      <c r="E851" s="10" t="s">
        <v>311</v>
      </c>
      <c r="F851" s="8" t="s">
        <v>735</v>
      </c>
      <c r="G851" s="10" t="s">
        <v>816</v>
      </c>
      <c r="H851" s="8" t="s">
        <v>11</v>
      </c>
      <c r="I851" s="10" t="s">
        <v>331</v>
      </c>
      <c r="J851" s="43" t="s">
        <v>1616</v>
      </c>
      <c r="K851" s="43" t="s">
        <v>1616</v>
      </c>
      <c r="L851" s="4" t="s">
        <v>334</v>
      </c>
      <c r="M851" s="10" t="s">
        <v>331</v>
      </c>
      <c r="N851" s="43" t="s">
        <v>1616</v>
      </c>
      <c r="O851" s="41" t="str">
        <f>PROPER("CONSEJO SUPERIOR
ACUERDO N0.008
Junio 22 de 2011 ESTATUTO DE INVESTIGACIONES")</f>
        <v>Consejo Superior
Acuerdo N0.008
Junio 22 De 2011 Estatuto De Investigaciones</v>
      </c>
      <c r="P851" s="3" t="s">
        <v>331</v>
      </c>
      <c r="Q851" s="10" t="s">
        <v>11</v>
      </c>
      <c r="R851" s="10" t="s">
        <v>11</v>
      </c>
      <c r="S851" s="3" t="s">
        <v>331</v>
      </c>
      <c r="T851" s="36"/>
      <c r="U851" s="36"/>
    </row>
    <row r="852" spans="1:21" ht="85.5" x14ac:dyDescent="0.25">
      <c r="A852" s="405"/>
      <c r="B852" s="249" t="s">
        <v>253</v>
      </c>
      <c r="C852" s="3" t="s">
        <v>1092</v>
      </c>
      <c r="D852" s="5" t="s">
        <v>1098</v>
      </c>
      <c r="E852" s="8" t="s">
        <v>311</v>
      </c>
      <c r="F852" s="8" t="s">
        <v>735</v>
      </c>
      <c r="G852" s="4" t="s">
        <v>1099</v>
      </c>
      <c r="H852" s="8" t="s">
        <v>11</v>
      </c>
      <c r="I852" s="8" t="s">
        <v>11</v>
      </c>
      <c r="J852" s="4" t="s">
        <v>1100</v>
      </c>
      <c r="K852" s="4" t="str">
        <f>PROPER("INSTITUTO INTERDISCIPLINARIO DE LA CIENCIA")</f>
        <v>Instituto Interdisciplinario De La Ciencia</v>
      </c>
      <c r="L852" s="4" t="s">
        <v>496</v>
      </c>
      <c r="M852" s="4" t="s">
        <v>496</v>
      </c>
      <c r="N852" s="4" t="str">
        <f>PROPER("INSTITUTO INTERDISCIPLINARIO DE LA CIENCIA")</f>
        <v>Instituto Interdisciplinario De La Ciencia</v>
      </c>
      <c r="O852" s="111" t="s">
        <v>2018</v>
      </c>
      <c r="P852" s="10" t="s">
        <v>331</v>
      </c>
      <c r="Q852" s="10" t="s">
        <v>331</v>
      </c>
      <c r="R852" s="10" t="s">
        <v>11</v>
      </c>
      <c r="S852" s="10" t="s">
        <v>331</v>
      </c>
      <c r="T852" s="95"/>
      <c r="U852" s="36"/>
    </row>
    <row r="853" spans="1:21" ht="57" x14ac:dyDescent="0.25">
      <c r="A853" s="405"/>
      <c r="B853" s="250"/>
      <c r="C853" s="3" t="s">
        <v>658</v>
      </c>
      <c r="D853" s="5" t="s">
        <v>1101</v>
      </c>
      <c r="E853" s="8" t="s">
        <v>311</v>
      </c>
      <c r="F853" s="8" t="s">
        <v>735</v>
      </c>
      <c r="G853" s="43" t="s">
        <v>1680</v>
      </c>
      <c r="H853" s="8" t="s">
        <v>11</v>
      </c>
      <c r="I853" s="8" t="s">
        <v>331</v>
      </c>
      <c r="J853" s="4" t="str">
        <f>PROPER("INSTITUTO INTERDISCIPLINARIO DE LA CIENCIA/VICERRETORIA DE INVESTIGACIONES")</f>
        <v>Instituto Interdisciplinario De La Ciencia/Vicerretoria De Investigaciones</v>
      </c>
      <c r="K853" s="4" t="str">
        <f>PROPER("INSTITUTO INTERDISCIPLINARIO DE LA CIENCIA")</f>
        <v>Instituto Interdisciplinario De La Ciencia</v>
      </c>
      <c r="L853" s="4" t="s">
        <v>496</v>
      </c>
      <c r="M853" s="4" t="s">
        <v>496</v>
      </c>
      <c r="N853" s="4" t="str">
        <f>PROPER("INSTITUTO INTERDISCIPLINARIO DE LA CIENCIA")</f>
        <v>Instituto Interdisciplinario De La Ciencia</v>
      </c>
      <c r="O853" s="111" t="s">
        <v>2019</v>
      </c>
      <c r="P853" s="10" t="s">
        <v>331</v>
      </c>
      <c r="Q853" s="10" t="s">
        <v>331</v>
      </c>
      <c r="R853" s="10" t="s">
        <v>11</v>
      </c>
      <c r="S853" s="10" t="s">
        <v>331</v>
      </c>
      <c r="T853" s="95"/>
      <c r="U853" s="36"/>
    </row>
    <row r="854" spans="1:21" ht="57" x14ac:dyDescent="0.25">
      <c r="A854" s="405"/>
      <c r="B854" s="250"/>
      <c r="C854" s="3" t="s">
        <v>575</v>
      </c>
      <c r="D854" s="5" t="s">
        <v>1068</v>
      </c>
      <c r="E854" s="8" t="s">
        <v>311</v>
      </c>
      <c r="F854" s="8" t="s">
        <v>735</v>
      </c>
      <c r="G854" s="43" t="s">
        <v>1680</v>
      </c>
      <c r="H854" s="8" t="s">
        <v>11</v>
      </c>
      <c r="I854" s="8" t="s">
        <v>331</v>
      </c>
      <c r="J854" s="4" t="str">
        <f>PROPER("INSTITUTO INTERDISCIPLINARIO DE LA CIENCIA/VICERRETORIA DE INVESTIGACIONES")</f>
        <v>Instituto Interdisciplinario De La Ciencia/Vicerretoria De Investigaciones</v>
      </c>
      <c r="K854" s="4" t="str">
        <f>PROPER("INSTITUTO INTERDISCIPLINARIO DE LA CIENCIA")</f>
        <v>Instituto Interdisciplinario De La Ciencia</v>
      </c>
      <c r="L854" s="4" t="s">
        <v>496</v>
      </c>
      <c r="M854" s="4" t="s">
        <v>496</v>
      </c>
      <c r="N854" s="4" t="str">
        <f>PROPER("INSTITUTO INTERDISCIPLINARIO DE LA CIENCIA")</f>
        <v>Instituto Interdisciplinario De La Ciencia</v>
      </c>
      <c r="O854" s="111" t="s">
        <v>2020</v>
      </c>
      <c r="P854" s="10" t="s">
        <v>331</v>
      </c>
      <c r="Q854" s="10" t="s">
        <v>331</v>
      </c>
      <c r="R854" s="10" t="s">
        <v>11</v>
      </c>
      <c r="S854" s="10" t="s">
        <v>331</v>
      </c>
      <c r="T854" s="95"/>
      <c r="U854" s="36"/>
    </row>
    <row r="855" spans="1:21" ht="72" thickBot="1" x14ac:dyDescent="0.3">
      <c r="A855" s="405"/>
      <c r="B855" s="251"/>
      <c r="C855" s="3" t="s">
        <v>1094</v>
      </c>
      <c r="D855" s="5" t="s">
        <v>1103</v>
      </c>
      <c r="E855" s="8" t="s">
        <v>311</v>
      </c>
      <c r="F855" s="8" t="s">
        <v>735</v>
      </c>
      <c r="G855" s="4" t="s">
        <v>1076</v>
      </c>
      <c r="H855" s="8" t="s">
        <v>316</v>
      </c>
      <c r="I855" s="8" t="s">
        <v>316</v>
      </c>
      <c r="J855" s="4" t="str">
        <f>PROPER("INSTITUTO INTERDISCIPLINARIO DE LA CIENCIA/PORTAL UNIVERSIDAD DEL QUINDIO")</f>
        <v>Instituto Interdisciplinario De La Ciencia/Portal Universidad Del Quindio</v>
      </c>
      <c r="K855" s="4" t="str">
        <f>PROPER("INSTITUTO INTERDISCIPLINARIO DE LA CIENCIA")</f>
        <v>Instituto Interdisciplinario De La Ciencia</v>
      </c>
      <c r="L855" s="4" t="s">
        <v>496</v>
      </c>
      <c r="M855" s="4" t="s">
        <v>496</v>
      </c>
      <c r="N855" s="4" t="str">
        <f>PROPER("INSTITUTO INTERDISCIPLINARIO DE LA CIENCIA")</f>
        <v>Instituto Interdisciplinario De La Ciencia</v>
      </c>
      <c r="O855" s="111" t="s">
        <v>2021</v>
      </c>
      <c r="P855" s="10" t="s">
        <v>331</v>
      </c>
      <c r="Q855" s="10" t="s">
        <v>331</v>
      </c>
      <c r="R855" s="81" t="s">
        <v>11</v>
      </c>
      <c r="S855" s="10" t="s">
        <v>331</v>
      </c>
      <c r="T855" s="36"/>
      <c r="U855" s="36"/>
    </row>
    <row r="856" spans="1:21" ht="28.5" x14ac:dyDescent="0.25">
      <c r="A856" s="405"/>
      <c r="B856" s="259" t="s">
        <v>254</v>
      </c>
      <c r="C856" s="8" t="s">
        <v>398</v>
      </c>
      <c r="D856" s="92" t="s">
        <v>1475</v>
      </c>
      <c r="E856" s="7" t="s">
        <v>311</v>
      </c>
      <c r="F856" s="8" t="s">
        <v>735</v>
      </c>
      <c r="G856" s="4" t="s">
        <v>1675</v>
      </c>
      <c r="H856" s="33" t="s">
        <v>316</v>
      </c>
      <c r="I856" s="33" t="s">
        <v>331</v>
      </c>
      <c r="J856" s="4" t="str">
        <f t="shared" ref="J856:K858" si="44">PROPER("PLANEACIÓN FISICA")</f>
        <v>Planeación Fisica</v>
      </c>
      <c r="K856" s="4" t="str">
        <f t="shared" si="44"/>
        <v>Planeación Fisica</v>
      </c>
      <c r="L856" s="8" t="s">
        <v>853</v>
      </c>
      <c r="M856" s="4" t="s">
        <v>1948</v>
      </c>
      <c r="N856" s="4" t="str">
        <f>PROPER("PLANEACIÓN FISICA")</f>
        <v>Planeación Fisica</v>
      </c>
      <c r="O856" s="10" t="s">
        <v>331</v>
      </c>
      <c r="P856" s="10" t="s">
        <v>331</v>
      </c>
      <c r="Q856" s="10" t="s">
        <v>331</v>
      </c>
      <c r="R856" s="34" t="s">
        <v>11</v>
      </c>
      <c r="S856" s="10" t="s">
        <v>331</v>
      </c>
      <c r="T856" s="36"/>
      <c r="U856" s="36"/>
    </row>
    <row r="857" spans="1:21" ht="42.75" x14ac:dyDescent="0.25">
      <c r="A857" s="405"/>
      <c r="B857" s="260"/>
      <c r="C857" s="8" t="s">
        <v>1477</v>
      </c>
      <c r="D857" s="46" t="s">
        <v>1468</v>
      </c>
      <c r="E857" s="8" t="s">
        <v>311</v>
      </c>
      <c r="F857" s="8" t="s">
        <v>735</v>
      </c>
      <c r="G857" s="4" t="s">
        <v>1675</v>
      </c>
      <c r="H857" s="8" t="s">
        <v>11</v>
      </c>
      <c r="I857" s="8" t="s">
        <v>331</v>
      </c>
      <c r="J857" s="4" t="str">
        <f t="shared" si="44"/>
        <v>Planeación Fisica</v>
      </c>
      <c r="K857" s="4" t="str">
        <f t="shared" si="44"/>
        <v>Planeación Fisica</v>
      </c>
      <c r="L857" s="4" t="s">
        <v>1470</v>
      </c>
      <c r="M857" s="43" t="s">
        <v>331</v>
      </c>
      <c r="N857" s="4" t="str">
        <f>PROPER("PLANEACIÓN FISICA")</f>
        <v>Planeación Fisica</v>
      </c>
      <c r="O857" s="43" t="s">
        <v>1471</v>
      </c>
      <c r="P857" s="10" t="s">
        <v>331</v>
      </c>
      <c r="Q857" s="10" t="s">
        <v>331</v>
      </c>
      <c r="R857" s="10" t="s">
        <v>11</v>
      </c>
      <c r="S857" s="10" t="s">
        <v>331</v>
      </c>
      <c r="T857" s="36"/>
      <c r="U857" s="36"/>
    </row>
    <row r="858" spans="1:21" ht="68.25" customHeight="1" thickBot="1" x14ac:dyDescent="0.3">
      <c r="A858" s="405"/>
      <c r="B858" s="261"/>
      <c r="C858" s="8" t="s">
        <v>1474</v>
      </c>
      <c r="D858" s="94" t="s">
        <v>1478</v>
      </c>
      <c r="E858" s="8" t="s">
        <v>311</v>
      </c>
      <c r="F858" s="8" t="s">
        <v>735</v>
      </c>
      <c r="G858" s="4" t="s">
        <v>1675</v>
      </c>
      <c r="H858" s="33" t="s">
        <v>316</v>
      </c>
      <c r="I858" s="8" t="s">
        <v>331</v>
      </c>
      <c r="J858" s="4" t="str">
        <f t="shared" si="44"/>
        <v>Planeación Fisica</v>
      </c>
      <c r="K858" s="4" t="str">
        <f t="shared" si="44"/>
        <v>Planeación Fisica</v>
      </c>
      <c r="L858" s="4" t="s">
        <v>1470</v>
      </c>
      <c r="M858" s="4" t="s">
        <v>1470</v>
      </c>
      <c r="N858" s="4" t="str">
        <f>PROPER("PLANEACIÓN FISICA")</f>
        <v>Planeación Fisica</v>
      </c>
      <c r="O858" s="10" t="s">
        <v>331</v>
      </c>
      <c r="P858" s="10" t="s">
        <v>331</v>
      </c>
      <c r="Q858" s="34" t="s">
        <v>11</v>
      </c>
      <c r="R858" s="10" t="s">
        <v>11</v>
      </c>
      <c r="S858" s="10" t="s">
        <v>331</v>
      </c>
      <c r="T858" s="36"/>
      <c r="U858" s="36"/>
    </row>
    <row r="859" spans="1:21" ht="26.25" customHeight="1" x14ac:dyDescent="0.25">
      <c r="A859" s="405"/>
      <c r="B859" s="249" t="s">
        <v>255</v>
      </c>
      <c r="C859" s="3" t="s">
        <v>658</v>
      </c>
      <c r="D859" s="42" t="s">
        <v>1052</v>
      </c>
      <c r="E859" s="42" t="s">
        <v>1052</v>
      </c>
      <c r="F859" s="42" t="s">
        <v>1052</v>
      </c>
      <c r="G859" s="42" t="s">
        <v>1052</v>
      </c>
      <c r="H859" s="42" t="s">
        <v>1052</v>
      </c>
      <c r="I859" s="42" t="s">
        <v>1052</v>
      </c>
      <c r="J859" s="42" t="s">
        <v>1052</v>
      </c>
      <c r="K859" s="42" t="s">
        <v>1052</v>
      </c>
      <c r="L859" s="42" t="s">
        <v>1052</v>
      </c>
      <c r="M859" s="42" t="s">
        <v>1052</v>
      </c>
      <c r="N859" s="42" t="s">
        <v>1052</v>
      </c>
      <c r="O859" s="10" t="s">
        <v>331</v>
      </c>
      <c r="P859" s="42" t="s">
        <v>1052</v>
      </c>
      <c r="Q859" s="42" t="s">
        <v>1052</v>
      </c>
      <c r="R859" s="42" t="s">
        <v>1052</v>
      </c>
      <c r="S859" s="42" t="s">
        <v>1052</v>
      </c>
      <c r="T859" s="36"/>
      <c r="U859" s="36"/>
    </row>
    <row r="860" spans="1:21" ht="33" customHeight="1" x14ac:dyDescent="0.25">
      <c r="A860" s="405"/>
      <c r="B860" s="250"/>
      <c r="C860" s="3" t="s">
        <v>1085</v>
      </c>
      <c r="D860" s="42" t="s">
        <v>1052</v>
      </c>
      <c r="E860" s="42" t="s">
        <v>1052</v>
      </c>
      <c r="F860" s="42" t="s">
        <v>1052</v>
      </c>
      <c r="G860" s="42" t="s">
        <v>1052</v>
      </c>
      <c r="H860" s="42" t="s">
        <v>1052</v>
      </c>
      <c r="I860" s="42" t="s">
        <v>1052</v>
      </c>
      <c r="J860" s="42" t="s">
        <v>1052</v>
      </c>
      <c r="K860" s="42" t="s">
        <v>1052</v>
      </c>
      <c r="L860" s="42" t="s">
        <v>1052</v>
      </c>
      <c r="M860" s="42" t="s">
        <v>1052</v>
      </c>
      <c r="N860" s="42" t="s">
        <v>1052</v>
      </c>
      <c r="O860" s="10" t="s">
        <v>331</v>
      </c>
      <c r="P860" s="42" t="s">
        <v>1052</v>
      </c>
      <c r="Q860" s="42" t="s">
        <v>1052</v>
      </c>
      <c r="R860" s="42" t="s">
        <v>1052</v>
      </c>
      <c r="S860" s="42" t="s">
        <v>1052</v>
      </c>
      <c r="T860" s="36"/>
      <c r="U860" s="36"/>
    </row>
    <row r="861" spans="1:21" ht="31.5" customHeight="1" thickBot="1" x14ac:dyDescent="0.3">
      <c r="A861" s="405"/>
      <c r="B861" s="251"/>
      <c r="C861" s="3" t="s">
        <v>1086</v>
      </c>
      <c r="D861" s="42" t="s">
        <v>1052</v>
      </c>
      <c r="E861" s="42" t="s">
        <v>1052</v>
      </c>
      <c r="F861" s="42" t="s">
        <v>1052</v>
      </c>
      <c r="G861" s="42" t="s">
        <v>1052</v>
      </c>
      <c r="H861" s="42" t="s">
        <v>1052</v>
      </c>
      <c r="I861" s="42" t="s">
        <v>1052</v>
      </c>
      <c r="J861" s="42" t="s">
        <v>1052</v>
      </c>
      <c r="K861" s="42" t="s">
        <v>1052</v>
      </c>
      <c r="L861" s="42" t="s">
        <v>1052</v>
      </c>
      <c r="M861" s="42" t="s">
        <v>1052</v>
      </c>
      <c r="N861" s="42" t="s">
        <v>1052</v>
      </c>
      <c r="O861" s="10" t="s">
        <v>331</v>
      </c>
      <c r="P861" s="42" t="s">
        <v>1052</v>
      </c>
      <c r="Q861" s="42" t="s">
        <v>1052</v>
      </c>
      <c r="R861" s="42" t="s">
        <v>1052</v>
      </c>
      <c r="S861" s="42" t="s">
        <v>1052</v>
      </c>
      <c r="T861" s="36"/>
      <c r="U861" s="36"/>
    </row>
    <row r="862" spans="1:21" s="55" customFormat="1" ht="90" customHeight="1" x14ac:dyDescent="0.25">
      <c r="A862" s="405"/>
      <c r="B862" s="274" t="s">
        <v>1382</v>
      </c>
      <c r="C862" s="182" t="s">
        <v>1342</v>
      </c>
      <c r="D862" s="6" t="s">
        <v>1343</v>
      </c>
      <c r="E862" s="7" t="s">
        <v>311</v>
      </c>
      <c r="F862" s="7" t="s">
        <v>735</v>
      </c>
      <c r="G862" s="7" t="s">
        <v>1777</v>
      </c>
      <c r="H862" s="7" t="s">
        <v>11</v>
      </c>
      <c r="I862" s="7" t="s">
        <v>331</v>
      </c>
      <c r="J862" s="121" t="s">
        <v>1344</v>
      </c>
      <c r="K862" s="121" t="s">
        <v>1337</v>
      </c>
      <c r="L862" s="121" t="s">
        <v>496</v>
      </c>
      <c r="M862" s="121" t="s">
        <v>496</v>
      </c>
      <c r="N862" s="58" t="s">
        <v>1337</v>
      </c>
      <c r="O862" s="121" t="s">
        <v>1338</v>
      </c>
      <c r="P862" s="7" t="s">
        <v>331</v>
      </c>
      <c r="Q862" s="7" t="s">
        <v>331</v>
      </c>
      <c r="R862" s="7" t="s">
        <v>11</v>
      </c>
      <c r="S862" s="7" t="s">
        <v>331</v>
      </c>
      <c r="T862" s="53"/>
      <c r="U862" s="53"/>
    </row>
    <row r="863" spans="1:21" s="55" customFormat="1" ht="42.75" x14ac:dyDescent="0.25">
      <c r="A863" s="405"/>
      <c r="B863" s="274"/>
      <c r="C863" s="182" t="s">
        <v>1345</v>
      </c>
      <c r="D863" s="6" t="s">
        <v>1346</v>
      </c>
      <c r="E863" s="7" t="s">
        <v>311</v>
      </c>
      <c r="F863" s="7" t="s">
        <v>735</v>
      </c>
      <c r="G863" s="7" t="s">
        <v>550</v>
      </c>
      <c r="H863" s="7" t="s">
        <v>11</v>
      </c>
      <c r="I863" s="7" t="s">
        <v>331</v>
      </c>
      <c r="J863" s="121" t="s">
        <v>1337</v>
      </c>
      <c r="K863" s="121" t="s">
        <v>1337</v>
      </c>
      <c r="L863" s="121" t="s">
        <v>496</v>
      </c>
      <c r="M863" s="121" t="s">
        <v>496</v>
      </c>
      <c r="N863" s="58" t="s">
        <v>1337</v>
      </c>
      <c r="O863" s="121" t="s">
        <v>1338</v>
      </c>
      <c r="P863" s="7" t="s">
        <v>331</v>
      </c>
      <c r="Q863" s="7" t="s">
        <v>331</v>
      </c>
      <c r="R863" s="7" t="s">
        <v>11</v>
      </c>
      <c r="S863" s="7" t="s">
        <v>331</v>
      </c>
      <c r="T863" s="53"/>
      <c r="U863" s="53"/>
    </row>
    <row r="864" spans="1:21" s="55" customFormat="1" ht="71.25" x14ac:dyDescent="0.25">
      <c r="A864" s="405"/>
      <c r="B864" s="274"/>
      <c r="C864" s="182" t="s">
        <v>1347</v>
      </c>
      <c r="D864" s="6" t="s">
        <v>1336</v>
      </c>
      <c r="E864" s="7" t="s">
        <v>311</v>
      </c>
      <c r="F864" s="7" t="s">
        <v>735</v>
      </c>
      <c r="G864" s="7" t="s">
        <v>550</v>
      </c>
      <c r="H864" s="7" t="s">
        <v>11</v>
      </c>
      <c r="I864" s="7" t="s">
        <v>331</v>
      </c>
      <c r="J864" s="121" t="s">
        <v>1348</v>
      </c>
      <c r="K864" s="121" t="s">
        <v>1337</v>
      </c>
      <c r="L864" s="121" t="s">
        <v>496</v>
      </c>
      <c r="M864" s="121" t="s">
        <v>496</v>
      </c>
      <c r="N864" s="58" t="s">
        <v>1337</v>
      </c>
      <c r="O864" s="121" t="s">
        <v>1338</v>
      </c>
      <c r="P864" s="7" t="s">
        <v>331</v>
      </c>
      <c r="Q864" s="7" t="s">
        <v>331</v>
      </c>
      <c r="R864" s="7" t="s">
        <v>11</v>
      </c>
      <c r="S864" s="7" t="s">
        <v>331</v>
      </c>
      <c r="T864" s="53"/>
      <c r="U864" s="53"/>
    </row>
    <row r="865" spans="1:21" s="55" customFormat="1" ht="42.75" x14ac:dyDescent="0.25">
      <c r="A865" s="405"/>
      <c r="B865" s="274"/>
      <c r="C865" s="182" t="s">
        <v>1349</v>
      </c>
      <c r="D865" s="6" t="s">
        <v>1350</v>
      </c>
      <c r="E865" s="7" t="s">
        <v>311</v>
      </c>
      <c r="F865" s="7" t="s">
        <v>735</v>
      </c>
      <c r="G865" s="7" t="s">
        <v>550</v>
      </c>
      <c r="H865" s="7" t="s">
        <v>11</v>
      </c>
      <c r="I865" s="7" t="s">
        <v>331</v>
      </c>
      <c r="J865" s="121" t="s">
        <v>1351</v>
      </c>
      <c r="K865" s="121" t="s">
        <v>1337</v>
      </c>
      <c r="L865" s="121" t="s">
        <v>496</v>
      </c>
      <c r="M865" s="121" t="s">
        <v>496</v>
      </c>
      <c r="N865" s="58" t="s">
        <v>1337</v>
      </c>
      <c r="O865" s="121" t="s">
        <v>1338</v>
      </c>
      <c r="P865" s="7" t="s">
        <v>331</v>
      </c>
      <c r="Q865" s="7" t="s">
        <v>331</v>
      </c>
      <c r="R865" s="7" t="s">
        <v>11</v>
      </c>
      <c r="S865" s="7" t="s">
        <v>331</v>
      </c>
      <c r="T865" s="53"/>
      <c r="U865" s="53"/>
    </row>
    <row r="866" spans="1:21" s="55" customFormat="1" ht="42.75" x14ac:dyDescent="0.25">
      <c r="A866" s="405"/>
      <c r="B866" s="274"/>
      <c r="C866" s="182" t="s">
        <v>1352</v>
      </c>
      <c r="D866" s="6" t="s">
        <v>1353</v>
      </c>
      <c r="E866" s="7" t="s">
        <v>311</v>
      </c>
      <c r="F866" s="7" t="s">
        <v>735</v>
      </c>
      <c r="G866" s="7" t="s">
        <v>550</v>
      </c>
      <c r="H866" s="7" t="s">
        <v>11</v>
      </c>
      <c r="I866" s="7" t="s">
        <v>331</v>
      </c>
      <c r="J866" s="121" t="s">
        <v>1354</v>
      </c>
      <c r="K866" s="121" t="s">
        <v>1337</v>
      </c>
      <c r="L866" s="121" t="s">
        <v>496</v>
      </c>
      <c r="M866" s="121" t="s">
        <v>496</v>
      </c>
      <c r="N866" s="58" t="s">
        <v>1337</v>
      </c>
      <c r="O866" s="121" t="s">
        <v>1338</v>
      </c>
      <c r="P866" s="7" t="s">
        <v>331</v>
      </c>
      <c r="Q866" s="7" t="s">
        <v>331</v>
      </c>
      <c r="R866" s="7" t="s">
        <v>11</v>
      </c>
      <c r="S866" s="7" t="s">
        <v>331</v>
      </c>
      <c r="T866" s="53"/>
      <c r="U866" s="53"/>
    </row>
    <row r="867" spans="1:21" s="55" customFormat="1" ht="57" x14ac:dyDescent="0.25">
      <c r="A867" s="405"/>
      <c r="B867" s="274"/>
      <c r="C867" s="182" t="s">
        <v>1355</v>
      </c>
      <c r="D867" s="6" t="s">
        <v>1356</v>
      </c>
      <c r="E867" s="7" t="s">
        <v>311</v>
      </c>
      <c r="F867" s="7" t="s">
        <v>735</v>
      </c>
      <c r="G867" s="7" t="s">
        <v>550</v>
      </c>
      <c r="H867" s="7" t="s">
        <v>11</v>
      </c>
      <c r="I867" s="7" t="s">
        <v>331</v>
      </c>
      <c r="J867" s="121" t="s">
        <v>1357</v>
      </c>
      <c r="K867" s="121" t="s">
        <v>1337</v>
      </c>
      <c r="L867" s="121" t="s">
        <v>496</v>
      </c>
      <c r="M867" s="121" t="s">
        <v>496</v>
      </c>
      <c r="N867" s="58" t="s">
        <v>1337</v>
      </c>
      <c r="O867" s="121" t="s">
        <v>1778</v>
      </c>
      <c r="P867" s="7" t="s">
        <v>331</v>
      </c>
      <c r="Q867" s="7" t="s">
        <v>331</v>
      </c>
      <c r="R867" s="7" t="s">
        <v>11</v>
      </c>
      <c r="S867" s="7" t="s">
        <v>331</v>
      </c>
      <c r="T867" s="53"/>
      <c r="U867" s="53"/>
    </row>
    <row r="868" spans="1:21" s="55" customFormat="1" ht="99.75" x14ac:dyDescent="0.25">
      <c r="A868" s="405"/>
      <c r="B868" s="274"/>
      <c r="C868" s="182" t="s">
        <v>1358</v>
      </c>
      <c r="D868" s="6" t="s">
        <v>1359</v>
      </c>
      <c r="E868" s="7" t="s">
        <v>311</v>
      </c>
      <c r="F868" s="7" t="s">
        <v>735</v>
      </c>
      <c r="G868" s="7" t="s">
        <v>550</v>
      </c>
      <c r="H868" s="7" t="s">
        <v>11</v>
      </c>
      <c r="I868" s="7" t="s">
        <v>331</v>
      </c>
      <c r="J868" s="121" t="s">
        <v>1360</v>
      </c>
      <c r="K868" s="121" t="s">
        <v>1337</v>
      </c>
      <c r="L868" s="121" t="s">
        <v>496</v>
      </c>
      <c r="M868" s="121" t="s">
        <v>496</v>
      </c>
      <c r="N868" s="58" t="s">
        <v>1337</v>
      </c>
      <c r="O868" s="121" t="s">
        <v>1778</v>
      </c>
      <c r="P868" s="7" t="s">
        <v>331</v>
      </c>
      <c r="Q868" s="7" t="s">
        <v>331</v>
      </c>
      <c r="R868" s="7" t="s">
        <v>11</v>
      </c>
      <c r="S868" s="7" t="s">
        <v>331</v>
      </c>
      <c r="T868" s="53"/>
      <c r="U868" s="53"/>
    </row>
    <row r="869" spans="1:21" s="55" customFormat="1" ht="99.75" x14ac:dyDescent="0.25">
      <c r="A869" s="405"/>
      <c r="B869" s="274"/>
      <c r="C869" s="182" t="s">
        <v>1361</v>
      </c>
      <c r="D869" s="6" t="s">
        <v>1362</v>
      </c>
      <c r="E869" s="7" t="s">
        <v>311</v>
      </c>
      <c r="F869" s="7" t="s">
        <v>735</v>
      </c>
      <c r="G869" s="7" t="s">
        <v>550</v>
      </c>
      <c r="H869" s="7" t="s">
        <v>11</v>
      </c>
      <c r="I869" s="7" t="s">
        <v>331</v>
      </c>
      <c r="J869" s="121" t="s">
        <v>1360</v>
      </c>
      <c r="K869" s="121" t="s">
        <v>1337</v>
      </c>
      <c r="L869" s="121" t="s">
        <v>496</v>
      </c>
      <c r="M869" s="121" t="s">
        <v>496</v>
      </c>
      <c r="N869" s="58" t="s">
        <v>1337</v>
      </c>
      <c r="O869" s="121" t="s">
        <v>1778</v>
      </c>
      <c r="P869" s="7" t="s">
        <v>331</v>
      </c>
      <c r="Q869" s="7" t="s">
        <v>331</v>
      </c>
      <c r="R869" s="7" t="s">
        <v>11</v>
      </c>
      <c r="S869" s="7" t="s">
        <v>331</v>
      </c>
      <c r="T869" s="53"/>
      <c r="U869" s="53"/>
    </row>
    <row r="870" spans="1:21" s="55" customFormat="1" ht="57" x14ac:dyDescent="0.25">
      <c r="A870" s="405"/>
      <c r="B870" s="274"/>
      <c r="C870" s="182" t="s">
        <v>1363</v>
      </c>
      <c r="D870" s="6" t="s">
        <v>1364</v>
      </c>
      <c r="E870" s="7" t="s">
        <v>311</v>
      </c>
      <c r="F870" s="7" t="s">
        <v>735</v>
      </c>
      <c r="G870" s="7" t="s">
        <v>550</v>
      </c>
      <c r="H870" s="7" t="s">
        <v>11</v>
      </c>
      <c r="I870" s="7" t="s">
        <v>331</v>
      </c>
      <c r="J870" s="121" t="s">
        <v>1365</v>
      </c>
      <c r="K870" s="121" t="s">
        <v>1337</v>
      </c>
      <c r="L870" s="121" t="s">
        <v>496</v>
      </c>
      <c r="M870" s="121" t="s">
        <v>496</v>
      </c>
      <c r="N870" s="58" t="s">
        <v>1337</v>
      </c>
      <c r="O870" s="121" t="s">
        <v>1778</v>
      </c>
      <c r="P870" s="7" t="s">
        <v>331</v>
      </c>
      <c r="Q870" s="7" t="s">
        <v>331</v>
      </c>
      <c r="R870" s="7" t="s">
        <v>11</v>
      </c>
      <c r="S870" s="7" t="s">
        <v>331</v>
      </c>
      <c r="T870" s="53"/>
      <c r="U870" s="53"/>
    </row>
    <row r="871" spans="1:21" s="55" customFormat="1" ht="57" x14ac:dyDescent="0.25">
      <c r="A871" s="405"/>
      <c r="B871" s="274"/>
      <c r="C871" s="182" t="s">
        <v>1366</v>
      </c>
      <c r="D871" s="6" t="s">
        <v>1367</v>
      </c>
      <c r="E871" s="7" t="s">
        <v>311</v>
      </c>
      <c r="F871" s="7" t="s">
        <v>735</v>
      </c>
      <c r="G871" s="7" t="s">
        <v>550</v>
      </c>
      <c r="H871" s="7" t="s">
        <v>11</v>
      </c>
      <c r="I871" s="7" t="s">
        <v>331</v>
      </c>
      <c r="J871" s="121" t="s">
        <v>1368</v>
      </c>
      <c r="K871" s="121" t="s">
        <v>1337</v>
      </c>
      <c r="L871" s="121" t="s">
        <v>496</v>
      </c>
      <c r="M871" s="121" t="s">
        <v>496</v>
      </c>
      <c r="N871" s="58" t="s">
        <v>1337</v>
      </c>
      <c r="O871" s="121" t="s">
        <v>1778</v>
      </c>
      <c r="P871" s="7" t="s">
        <v>331</v>
      </c>
      <c r="Q871" s="7" t="s">
        <v>331</v>
      </c>
      <c r="R871" s="7" t="s">
        <v>11</v>
      </c>
      <c r="S871" s="7" t="s">
        <v>331</v>
      </c>
      <c r="T871" s="53"/>
      <c r="U871" s="53"/>
    </row>
    <row r="872" spans="1:21" s="55" customFormat="1" ht="57" x14ac:dyDescent="0.25">
      <c r="A872" s="405"/>
      <c r="B872" s="274"/>
      <c r="C872" s="182" t="s">
        <v>1369</v>
      </c>
      <c r="D872" s="6" t="s">
        <v>1370</v>
      </c>
      <c r="E872" s="7" t="s">
        <v>311</v>
      </c>
      <c r="F872" s="7" t="s">
        <v>735</v>
      </c>
      <c r="G872" s="7" t="s">
        <v>550</v>
      </c>
      <c r="H872" s="7" t="s">
        <v>11</v>
      </c>
      <c r="I872" s="7" t="s">
        <v>331</v>
      </c>
      <c r="J872" s="121" t="s">
        <v>1368</v>
      </c>
      <c r="K872" s="121" t="s">
        <v>1337</v>
      </c>
      <c r="L872" s="121" t="s">
        <v>496</v>
      </c>
      <c r="M872" s="121" t="s">
        <v>496</v>
      </c>
      <c r="N872" s="58" t="s">
        <v>1337</v>
      </c>
      <c r="O872" s="121" t="s">
        <v>1778</v>
      </c>
      <c r="P872" s="7" t="s">
        <v>331</v>
      </c>
      <c r="Q872" s="7" t="s">
        <v>331</v>
      </c>
      <c r="R872" s="7" t="s">
        <v>11</v>
      </c>
      <c r="S872" s="7" t="s">
        <v>331</v>
      </c>
      <c r="T872" s="53"/>
      <c r="U872" s="53"/>
    </row>
    <row r="873" spans="1:21" s="55" customFormat="1" ht="57" x14ac:dyDescent="0.25">
      <c r="A873" s="405"/>
      <c r="B873" s="274"/>
      <c r="C873" s="182" t="s">
        <v>1371</v>
      </c>
      <c r="D873" s="6" t="s">
        <v>1372</v>
      </c>
      <c r="E873" s="7" t="s">
        <v>311</v>
      </c>
      <c r="F873" s="7" t="s">
        <v>735</v>
      </c>
      <c r="G873" s="7" t="s">
        <v>550</v>
      </c>
      <c r="H873" s="7" t="s">
        <v>11</v>
      </c>
      <c r="I873" s="7" t="s">
        <v>331</v>
      </c>
      <c r="J873" s="121" t="s">
        <v>1337</v>
      </c>
      <c r="K873" s="121" t="s">
        <v>1337</v>
      </c>
      <c r="L873" s="121" t="s">
        <v>496</v>
      </c>
      <c r="M873" s="121" t="s">
        <v>496</v>
      </c>
      <c r="N873" s="58" t="s">
        <v>1337</v>
      </c>
      <c r="O873" s="121" t="s">
        <v>1778</v>
      </c>
      <c r="P873" s="7" t="s">
        <v>331</v>
      </c>
      <c r="Q873" s="7" t="s">
        <v>331</v>
      </c>
      <c r="R873" s="7" t="s">
        <v>11</v>
      </c>
      <c r="S873" s="7" t="s">
        <v>331</v>
      </c>
      <c r="T873" s="53"/>
      <c r="U873" s="53"/>
    </row>
    <row r="874" spans="1:21" s="55" customFormat="1" ht="57" x14ac:dyDescent="0.25">
      <c r="A874" s="405"/>
      <c r="B874" s="274"/>
      <c r="C874" s="182" t="s">
        <v>1373</v>
      </c>
      <c r="D874" s="6" t="s">
        <v>1374</v>
      </c>
      <c r="E874" s="7" t="s">
        <v>311</v>
      </c>
      <c r="F874" s="7" t="s">
        <v>735</v>
      </c>
      <c r="G874" s="7" t="s">
        <v>550</v>
      </c>
      <c r="H874" s="7" t="s">
        <v>11</v>
      </c>
      <c r="I874" s="7" t="s">
        <v>331</v>
      </c>
      <c r="J874" s="121" t="s">
        <v>1375</v>
      </c>
      <c r="K874" s="121" t="s">
        <v>1337</v>
      </c>
      <c r="L874" s="121" t="s">
        <v>496</v>
      </c>
      <c r="M874" s="121" t="s">
        <v>496</v>
      </c>
      <c r="N874" s="58" t="s">
        <v>1337</v>
      </c>
      <c r="O874" s="121" t="s">
        <v>1779</v>
      </c>
      <c r="P874" s="7" t="s">
        <v>331</v>
      </c>
      <c r="Q874" s="7" t="s">
        <v>331</v>
      </c>
      <c r="R874" s="7" t="s">
        <v>11</v>
      </c>
      <c r="S874" s="7" t="s">
        <v>331</v>
      </c>
      <c r="T874" s="53"/>
      <c r="U874" s="53"/>
    </row>
    <row r="875" spans="1:21" s="55" customFormat="1" ht="57" x14ac:dyDescent="0.25">
      <c r="A875" s="405"/>
      <c r="B875" s="274"/>
      <c r="C875" s="182" t="s">
        <v>1376</v>
      </c>
      <c r="D875" s="6" t="s">
        <v>1377</v>
      </c>
      <c r="E875" s="7" t="s">
        <v>311</v>
      </c>
      <c r="F875" s="7" t="s">
        <v>735</v>
      </c>
      <c r="G875" s="7" t="s">
        <v>550</v>
      </c>
      <c r="H875" s="7" t="s">
        <v>11</v>
      </c>
      <c r="I875" s="7" t="s">
        <v>331</v>
      </c>
      <c r="J875" s="121" t="s">
        <v>1368</v>
      </c>
      <c r="K875" s="121" t="s">
        <v>1337</v>
      </c>
      <c r="L875" s="121" t="s">
        <v>496</v>
      </c>
      <c r="M875" s="121" t="s">
        <v>496</v>
      </c>
      <c r="N875" s="58" t="s">
        <v>1337</v>
      </c>
      <c r="O875" s="121" t="s">
        <v>1338</v>
      </c>
      <c r="P875" s="7" t="s">
        <v>331</v>
      </c>
      <c r="Q875" s="7" t="s">
        <v>331</v>
      </c>
      <c r="R875" s="7" t="s">
        <v>11</v>
      </c>
      <c r="S875" s="7" t="s">
        <v>331</v>
      </c>
      <c r="T875" s="53"/>
      <c r="U875" s="53"/>
    </row>
    <row r="876" spans="1:21" s="55" customFormat="1" ht="57" x14ac:dyDescent="0.25">
      <c r="A876" s="405"/>
      <c r="B876" s="274"/>
      <c r="C876" s="182" t="s">
        <v>1378</v>
      </c>
      <c r="D876" s="6" t="s">
        <v>1379</v>
      </c>
      <c r="E876" s="7" t="s">
        <v>311</v>
      </c>
      <c r="F876" s="7" t="s">
        <v>735</v>
      </c>
      <c r="G876" s="7" t="s">
        <v>550</v>
      </c>
      <c r="H876" s="7" t="s">
        <v>11</v>
      </c>
      <c r="I876" s="7" t="s">
        <v>331</v>
      </c>
      <c r="J876" s="121" t="s">
        <v>1380</v>
      </c>
      <c r="K876" s="121" t="s">
        <v>1337</v>
      </c>
      <c r="L876" s="121" t="s">
        <v>496</v>
      </c>
      <c r="M876" s="121" t="s">
        <v>496</v>
      </c>
      <c r="N876" s="58" t="s">
        <v>1337</v>
      </c>
      <c r="O876" s="121" t="s">
        <v>1338</v>
      </c>
      <c r="P876" s="7" t="s">
        <v>331</v>
      </c>
      <c r="Q876" s="7" t="s">
        <v>331</v>
      </c>
      <c r="R876" s="7" t="s">
        <v>11</v>
      </c>
      <c r="S876" s="7" t="s">
        <v>331</v>
      </c>
      <c r="T876" s="53"/>
      <c r="U876" s="53"/>
    </row>
    <row r="877" spans="1:21" s="55" customFormat="1" ht="40.5" customHeight="1" thickBot="1" x14ac:dyDescent="0.3">
      <c r="A877" s="405"/>
      <c r="B877" s="274"/>
      <c r="C877" s="182" t="s">
        <v>1464</v>
      </c>
      <c r="D877" s="6" t="s">
        <v>1381</v>
      </c>
      <c r="E877" s="7" t="s">
        <v>311</v>
      </c>
      <c r="F877" s="7" t="s">
        <v>735</v>
      </c>
      <c r="G877" s="7" t="s">
        <v>550</v>
      </c>
      <c r="H877" s="7" t="s">
        <v>11</v>
      </c>
      <c r="I877" s="7" t="s">
        <v>331</v>
      </c>
      <c r="J877" s="121" t="s">
        <v>1337</v>
      </c>
      <c r="K877" s="121" t="s">
        <v>1337</v>
      </c>
      <c r="L877" s="121" t="s">
        <v>496</v>
      </c>
      <c r="M877" s="121" t="s">
        <v>496</v>
      </c>
      <c r="N877" s="58" t="s">
        <v>1337</v>
      </c>
      <c r="O877" s="121" t="s">
        <v>1338</v>
      </c>
      <c r="P877" s="7" t="s">
        <v>331</v>
      </c>
      <c r="Q877" s="7" t="s">
        <v>331</v>
      </c>
      <c r="R877" s="7" t="s">
        <v>11</v>
      </c>
      <c r="S877" s="7" t="s">
        <v>331</v>
      </c>
      <c r="T877" s="53"/>
      <c r="U877" s="53"/>
    </row>
    <row r="878" spans="1:21" s="55" customFormat="1" ht="55.7" customHeight="1" thickBot="1" x14ac:dyDescent="0.3">
      <c r="A878" s="406"/>
      <c r="B878" s="15" t="s">
        <v>256</v>
      </c>
      <c r="C878" s="3" t="s">
        <v>611</v>
      </c>
      <c r="D878" s="6" t="s">
        <v>1160</v>
      </c>
      <c r="E878" s="7" t="s">
        <v>311</v>
      </c>
      <c r="F878" s="7" t="s">
        <v>735</v>
      </c>
      <c r="G878" s="7" t="s">
        <v>1076</v>
      </c>
      <c r="H878" s="7" t="s">
        <v>316</v>
      </c>
      <c r="I878" s="7" t="s">
        <v>331</v>
      </c>
      <c r="J878" s="121" t="s">
        <v>1161</v>
      </c>
      <c r="K878" s="121" t="s">
        <v>1161</v>
      </c>
      <c r="L878" s="121" t="s">
        <v>496</v>
      </c>
      <c r="M878" s="121" t="s">
        <v>496</v>
      </c>
      <c r="N878" s="121" t="s">
        <v>1772</v>
      </c>
      <c r="O878" s="121"/>
      <c r="P878" s="7" t="s">
        <v>331</v>
      </c>
      <c r="Q878" s="7" t="s">
        <v>331</v>
      </c>
      <c r="R878" s="7" t="s">
        <v>11</v>
      </c>
      <c r="S878" s="7" t="s">
        <v>331</v>
      </c>
      <c r="T878" s="53"/>
      <c r="U878" s="53"/>
    </row>
    <row r="879" spans="1:21" s="55" customFormat="1" ht="47.25" customHeight="1" x14ac:dyDescent="0.25">
      <c r="A879" s="246" t="s">
        <v>257</v>
      </c>
      <c r="B879" s="274" t="s">
        <v>258</v>
      </c>
      <c r="C879" s="182" t="s">
        <v>656</v>
      </c>
      <c r="D879" s="6" t="s">
        <v>1036</v>
      </c>
      <c r="E879" s="7" t="s">
        <v>1731</v>
      </c>
      <c r="F879" s="7" t="s">
        <v>735</v>
      </c>
      <c r="G879" s="7" t="s">
        <v>816</v>
      </c>
      <c r="H879" s="7" t="s">
        <v>11</v>
      </c>
      <c r="I879" s="7" t="s">
        <v>331</v>
      </c>
      <c r="J879" s="121" t="str">
        <f t="shared" ref="J879:K894" si="45">PROPER("OFICINA DE GESTIÓN Y ASEGURAMIENTO DE LA CALIDAD")</f>
        <v>Oficina De Gestión Y Aseguramiento De La Calidad</v>
      </c>
      <c r="K879" s="121" t="str">
        <f t="shared" si="45"/>
        <v>Oficina De Gestión Y Aseguramiento De La Calidad</v>
      </c>
      <c r="L879" s="121" t="s">
        <v>496</v>
      </c>
      <c r="M879" s="121" t="s">
        <v>331</v>
      </c>
      <c r="N879" s="121" t="str">
        <f t="shared" ref="N879:N894" si="46">PROPER("OFICINA DE GESTIÓN Y ASEGURAMIENTO DE LA CALIDAD")</f>
        <v>Oficina De Gestión Y Aseguramiento De La Calidad</v>
      </c>
      <c r="O879" s="7" t="s">
        <v>331</v>
      </c>
      <c r="P879" s="7" t="s">
        <v>331</v>
      </c>
      <c r="Q879" s="7" t="s">
        <v>331</v>
      </c>
      <c r="R879" s="7" t="s">
        <v>331</v>
      </c>
      <c r="S879" s="121" t="s">
        <v>331</v>
      </c>
      <c r="T879" s="53"/>
      <c r="U879" s="53"/>
    </row>
    <row r="880" spans="1:21" s="55" customFormat="1" ht="38.25" customHeight="1" x14ac:dyDescent="0.25">
      <c r="A880" s="247"/>
      <c r="B880" s="274"/>
      <c r="C880" s="182" t="s">
        <v>1030</v>
      </c>
      <c r="D880" s="161" t="s">
        <v>1045</v>
      </c>
      <c r="E880" s="7" t="s">
        <v>1731</v>
      </c>
      <c r="F880" s="7" t="s">
        <v>735</v>
      </c>
      <c r="G880" s="7" t="s">
        <v>816</v>
      </c>
      <c r="H880" s="7" t="s">
        <v>11</v>
      </c>
      <c r="I880" s="7" t="s">
        <v>331</v>
      </c>
      <c r="J880" s="121" t="str">
        <f t="shared" si="45"/>
        <v>Oficina De Gestión Y Aseguramiento De La Calidad</v>
      </c>
      <c r="K880" s="121" t="str">
        <f t="shared" si="45"/>
        <v>Oficina De Gestión Y Aseguramiento De La Calidad</v>
      </c>
      <c r="L880" s="121" t="s">
        <v>496</v>
      </c>
      <c r="M880" s="121" t="s">
        <v>496</v>
      </c>
      <c r="N880" s="121" t="str">
        <f t="shared" si="46"/>
        <v>Oficina De Gestión Y Aseguramiento De La Calidad</v>
      </c>
      <c r="O880" s="7" t="s">
        <v>331</v>
      </c>
      <c r="P880" s="7" t="s">
        <v>331</v>
      </c>
      <c r="Q880" s="7" t="s">
        <v>331</v>
      </c>
      <c r="R880" s="7" t="s">
        <v>331</v>
      </c>
      <c r="S880" s="121" t="s">
        <v>331</v>
      </c>
      <c r="T880" s="53"/>
      <c r="U880" s="53"/>
    </row>
    <row r="881" spans="1:21" s="55" customFormat="1" ht="42.75" x14ac:dyDescent="0.25">
      <c r="A881" s="247"/>
      <c r="B881" s="274"/>
      <c r="C881" s="182" t="s">
        <v>900</v>
      </c>
      <c r="D881" s="6" t="s">
        <v>756</v>
      </c>
      <c r="E881" s="7" t="s">
        <v>311</v>
      </c>
      <c r="F881" s="7" t="s">
        <v>312</v>
      </c>
      <c r="G881" s="7" t="s">
        <v>315</v>
      </c>
      <c r="H881" s="7" t="s">
        <v>11</v>
      </c>
      <c r="I881" s="7" t="s">
        <v>331</v>
      </c>
      <c r="J881" s="121" t="str">
        <f t="shared" si="45"/>
        <v>Oficina De Gestión Y Aseguramiento De La Calidad</v>
      </c>
      <c r="K881" s="121" t="str">
        <f t="shared" si="45"/>
        <v>Oficina De Gestión Y Aseguramiento De La Calidad</v>
      </c>
      <c r="L881" s="121" t="s">
        <v>496</v>
      </c>
      <c r="M881" s="121" t="s">
        <v>1051</v>
      </c>
      <c r="N881" s="121" t="str">
        <f t="shared" si="46"/>
        <v>Oficina De Gestión Y Aseguramiento De La Calidad</v>
      </c>
      <c r="O881" s="121" t="s">
        <v>296</v>
      </c>
      <c r="P881" s="7" t="s">
        <v>331</v>
      </c>
      <c r="Q881" s="7" t="s">
        <v>331</v>
      </c>
      <c r="R881" s="7" t="s">
        <v>331</v>
      </c>
      <c r="S881" s="121" t="s">
        <v>331</v>
      </c>
      <c r="T881" s="53"/>
      <c r="U881" s="53"/>
    </row>
    <row r="882" spans="1:21" s="55" customFormat="1" ht="57" x14ac:dyDescent="0.25">
      <c r="A882" s="247"/>
      <c r="B882" s="274"/>
      <c r="C882" s="182" t="s">
        <v>1027</v>
      </c>
      <c r="D882" s="6" t="s">
        <v>1046</v>
      </c>
      <c r="E882" s="7" t="s">
        <v>1731</v>
      </c>
      <c r="F882" s="7" t="s">
        <v>552</v>
      </c>
      <c r="G882" s="7" t="s">
        <v>356</v>
      </c>
      <c r="H882" s="7" t="s">
        <v>11</v>
      </c>
      <c r="I882" s="121" t="s">
        <v>1052</v>
      </c>
      <c r="J882" s="121" t="str">
        <f t="shared" si="45"/>
        <v>Oficina De Gestión Y Aseguramiento De La Calidad</v>
      </c>
      <c r="K882" s="121" t="str">
        <f t="shared" si="45"/>
        <v>Oficina De Gestión Y Aseguramiento De La Calidad</v>
      </c>
      <c r="L882" s="121" t="s">
        <v>496</v>
      </c>
      <c r="M882" s="121" t="s">
        <v>496</v>
      </c>
      <c r="N882" s="121" t="str">
        <f t="shared" si="46"/>
        <v>Oficina De Gestión Y Aseguramiento De La Calidad</v>
      </c>
      <c r="O882" s="121" t="s">
        <v>1854</v>
      </c>
      <c r="P882" s="7" t="s">
        <v>331</v>
      </c>
      <c r="Q882" s="7" t="s">
        <v>331</v>
      </c>
      <c r="R882" s="7" t="s">
        <v>331</v>
      </c>
      <c r="S882" s="7" t="s">
        <v>331</v>
      </c>
      <c r="T882" s="53"/>
      <c r="U882" s="53"/>
    </row>
    <row r="883" spans="1:21" s="55" customFormat="1" ht="71.25" x14ac:dyDescent="0.25">
      <c r="A883" s="247"/>
      <c r="B883" s="274"/>
      <c r="C883" s="182" t="s">
        <v>1043</v>
      </c>
      <c r="D883" s="6" t="s">
        <v>1047</v>
      </c>
      <c r="E883" s="7" t="s">
        <v>1731</v>
      </c>
      <c r="F883" s="7" t="s">
        <v>735</v>
      </c>
      <c r="G883" s="7" t="s">
        <v>816</v>
      </c>
      <c r="H883" s="7" t="s">
        <v>11</v>
      </c>
      <c r="I883" s="7" t="s">
        <v>331</v>
      </c>
      <c r="J883" s="121" t="str">
        <f t="shared" si="45"/>
        <v>Oficina De Gestión Y Aseguramiento De La Calidad</v>
      </c>
      <c r="K883" s="121" t="str">
        <f t="shared" si="45"/>
        <v>Oficina De Gestión Y Aseguramiento De La Calidad</v>
      </c>
      <c r="L883" s="121" t="s">
        <v>496</v>
      </c>
      <c r="M883" s="121" t="s">
        <v>1053</v>
      </c>
      <c r="N883" s="121" t="str">
        <f t="shared" si="46"/>
        <v>Oficina De Gestión Y Aseguramiento De La Calidad</v>
      </c>
      <c r="O883" s="121" t="s">
        <v>1855</v>
      </c>
      <c r="P883" s="7" t="s">
        <v>331</v>
      </c>
      <c r="Q883" s="7" t="s">
        <v>331</v>
      </c>
      <c r="R883" s="7" t="s">
        <v>331</v>
      </c>
      <c r="S883" s="121" t="s">
        <v>331</v>
      </c>
      <c r="T883" s="53"/>
      <c r="U883" s="53"/>
    </row>
    <row r="884" spans="1:21" s="55" customFormat="1" ht="42.75" x14ac:dyDescent="0.25">
      <c r="A884" s="247"/>
      <c r="B884" s="274"/>
      <c r="C884" s="182" t="s">
        <v>886</v>
      </c>
      <c r="D884" s="6" t="s">
        <v>1048</v>
      </c>
      <c r="E884" s="7" t="s">
        <v>1731</v>
      </c>
      <c r="F884" s="7" t="s">
        <v>735</v>
      </c>
      <c r="G884" s="7" t="s">
        <v>1054</v>
      </c>
      <c r="H884" s="7" t="s">
        <v>11</v>
      </c>
      <c r="I884" s="7" t="s">
        <v>331</v>
      </c>
      <c r="J884" s="121" t="str">
        <f t="shared" si="45"/>
        <v>Oficina De Gestión Y Aseguramiento De La Calidad</v>
      </c>
      <c r="K884" s="121" t="str">
        <f t="shared" si="45"/>
        <v>Oficina De Gestión Y Aseguramiento De La Calidad</v>
      </c>
      <c r="L884" s="121" t="s">
        <v>496</v>
      </c>
      <c r="M884" s="121" t="s">
        <v>496</v>
      </c>
      <c r="N884" s="121" t="str">
        <f t="shared" si="46"/>
        <v>Oficina De Gestión Y Aseguramiento De La Calidad</v>
      </c>
      <c r="O884" s="7" t="s">
        <v>331</v>
      </c>
      <c r="P884" s="7" t="s">
        <v>331</v>
      </c>
      <c r="Q884" s="7" t="s">
        <v>331</v>
      </c>
      <c r="R884" s="7" t="s">
        <v>331</v>
      </c>
      <c r="S884" s="121" t="s">
        <v>331</v>
      </c>
      <c r="T884" s="53"/>
      <c r="U884" s="53"/>
    </row>
    <row r="885" spans="1:21" s="55" customFormat="1" ht="42.75" x14ac:dyDescent="0.25">
      <c r="A885" s="247"/>
      <c r="B885" s="274"/>
      <c r="C885" s="182" t="s">
        <v>1031</v>
      </c>
      <c r="D885" s="6" t="s">
        <v>1049</v>
      </c>
      <c r="E885" s="7" t="s">
        <v>1731</v>
      </c>
      <c r="F885" s="7" t="s">
        <v>552</v>
      </c>
      <c r="G885" s="7" t="s">
        <v>1025</v>
      </c>
      <c r="H885" s="7" t="s">
        <v>11</v>
      </c>
      <c r="I885" s="7" t="s">
        <v>331</v>
      </c>
      <c r="J885" s="121" t="str">
        <f t="shared" si="45"/>
        <v>Oficina De Gestión Y Aseguramiento De La Calidad</v>
      </c>
      <c r="K885" s="121" t="str">
        <f t="shared" si="45"/>
        <v>Oficina De Gestión Y Aseguramiento De La Calidad</v>
      </c>
      <c r="L885" s="121" t="s">
        <v>496</v>
      </c>
      <c r="M885" s="121" t="s">
        <v>496</v>
      </c>
      <c r="N885" s="121" t="str">
        <f t="shared" si="46"/>
        <v>Oficina De Gestión Y Aseguramiento De La Calidad</v>
      </c>
      <c r="O885" s="121" t="s">
        <v>1855</v>
      </c>
      <c r="P885" s="7" t="s">
        <v>331</v>
      </c>
      <c r="Q885" s="7" t="s">
        <v>331</v>
      </c>
      <c r="R885" s="7" t="s">
        <v>331</v>
      </c>
      <c r="S885" s="121" t="s">
        <v>331</v>
      </c>
      <c r="T885" s="53"/>
      <c r="U885" s="53"/>
    </row>
    <row r="886" spans="1:21" s="55" customFormat="1" ht="42.75" x14ac:dyDescent="0.25">
      <c r="A886" s="247"/>
      <c r="B886" s="275"/>
      <c r="C886" s="183" t="s">
        <v>657</v>
      </c>
      <c r="D886" s="52" t="s">
        <v>1050</v>
      </c>
      <c r="E886" s="26" t="s">
        <v>1731</v>
      </c>
      <c r="F886" s="26" t="s">
        <v>552</v>
      </c>
      <c r="G886" s="26" t="s">
        <v>550</v>
      </c>
      <c r="H886" s="26" t="s">
        <v>11</v>
      </c>
      <c r="I886" s="26" t="s">
        <v>331</v>
      </c>
      <c r="J886" s="121" t="str">
        <f t="shared" si="45"/>
        <v>Oficina De Gestión Y Aseguramiento De La Calidad</v>
      </c>
      <c r="K886" s="121" t="str">
        <f t="shared" si="45"/>
        <v>Oficina De Gestión Y Aseguramiento De La Calidad</v>
      </c>
      <c r="L886" s="121" t="s">
        <v>496</v>
      </c>
      <c r="M886" s="121" t="s">
        <v>496</v>
      </c>
      <c r="N886" s="121" t="str">
        <f t="shared" si="46"/>
        <v>Oficina De Gestión Y Aseguramiento De La Calidad</v>
      </c>
      <c r="O886" s="7" t="s">
        <v>331</v>
      </c>
      <c r="P886" s="26" t="s">
        <v>331</v>
      </c>
      <c r="Q886" s="7" t="s">
        <v>331</v>
      </c>
      <c r="R886" s="7" t="s">
        <v>331</v>
      </c>
      <c r="S886" s="113" t="s">
        <v>331</v>
      </c>
      <c r="T886" s="53"/>
      <c r="U886" s="53"/>
    </row>
    <row r="887" spans="1:21" s="55" customFormat="1" ht="42.75" x14ac:dyDescent="0.25">
      <c r="A887" s="247"/>
      <c r="B887" s="274" t="s">
        <v>259</v>
      </c>
      <c r="C887" s="182" t="s">
        <v>656</v>
      </c>
      <c r="D887" s="6" t="s">
        <v>1036</v>
      </c>
      <c r="E887" s="121" t="s">
        <v>1731</v>
      </c>
      <c r="F887" s="7" t="s">
        <v>735</v>
      </c>
      <c r="G887" s="121" t="s">
        <v>816</v>
      </c>
      <c r="H887" s="121" t="s">
        <v>11</v>
      </c>
      <c r="I887" s="121" t="s">
        <v>331</v>
      </c>
      <c r="J887" s="121" t="str">
        <f t="shared" si="45"/>
        <v>Oficina De Gestión Y Aseguramiento De La Calidad</v>
      </c>
      <c r="K887" s="121" t="str">
        <f t="shared" si="45"/>
        <v>Oficina De Gestión Y Aseguramiento De La Calidad</v>
      </c>
      <c r="L887" s="121" t="s">
        <v>496</v>
      </c>
      <c r="M887" s="121" t="s">
        <v>331</v>
      </c>
      <c r="N887" s="121" t="str">
        <f t="shared" si="46"/>
        <v>Oficina De Gestión Y Aseguramiento De La Calidad</v>
      </c>
      <c r="O887" s="7" t="s">
        <v>331</v>
      </c>
      <c r="P887" s="121" t="s">
        <v>331</v>
      </c>
      <c r="Q887" s="7" t="s">
        <v>331</v>
      </c>
      <c r="R887" s="7" t="s">
        <v>331</v>
      </c>
      <c r="S887" s="121" t="s">
        <v>331</v>
      </c>
      <c r="T887" s="53"/>
      <c r="U887" s="53"/>
    </row>
    <row r="888" spans="1:21" s="55" customFormat="1" ht="42.75" x14ac:dyDescent="0.25">
      <c r="A888" s="247"/>
      <c r="B888" s="274"/>
      <c r="C888" s="182" t="s">
        <v>1030</v>
      </c>
      <c r="D888" s="6" t="s">
        <v>1045</v>
      </c>
      <c r="E888" s="121" t="s">
        <v>1731</v>
      </c>
      <c r="F888" s="7" t="s">
        <v>735</v>
      </c>
      <c r="G888" s="121" t="s">
        <v>816</v>
      </c>
      <c r="H888" s="121" t="s">
        <v>11</v>
      </c>
      <c r="I888" s="121" t="s">
        <v>331</v>
      </c>
      <c r="J888" s="121" t="str">
        <f t="shared" si="45"/>
        <v>Oficina De Gestión Y Aseguramiento De La Calidad</v>
      </c>
      <c r="K888" s="121" t="str">
        <f t="shared" si="45"/>
        <v>Oficina De Gestión Y Aseguramiento De La Calidad</v>
      </c>
      <c r="L888" s="121" t="s">
        <v>496</v>
      </c>
      <c r="M888" s="121" t="s">
        <v>496</v>
      </c>
      <c r="N888" s="121" t="str">
        <f t="shared" si="46"/>
        <v>Oficina De Gestión Y Aseguramiento De La Calidad</v>
      </c>
      <c r="O888" s="7" t="s">
        <v>331</v>
      </c>
      <c r="P888" s="121" t="s">
        <v>331</v>
      </c>
      <c r="Q888" s="7" t="s">
        <v>331</v>
      </c>
      <c r="R888" s="7" t="s">
        <v>331</v>
      </c>
      <c r="S888" s="121" t="s">
        <v>331</v>
      </c>
      <c r="T888" s="53"/>
      <c r="U888" s="53"/>
    </row>
    <row r="889" spans="1:21" s="55" customFormat="1" ht="42.75" x14ac:dyDescent="0.25">
      <c r="A889" s="247"/>
      <c r="B889" s="274"/>
      <c r="C889" s="182" t="s">
        <v>900</v>
      </c>
      <c r="D889" s="6" t="s">
        <v>756</v>
      </c>
      <c r="E889" s="7" t="s">
        <v>311</v>
      </c>
      <c r="F889" s="7" t="s">
        <v>312</v>
      </c>
      <c r="G889" s="121" t="s">
        <v>315</v>
      </c>
      <c r="H889" s="121" t="s">
        <v>11</v>
      </c>
      <c r="I889" s="121" t="s">
        <v>331</v>
      </c>
      <c r="J889" s="121" t="str">
        <f t="shared" si="45"/>
        <v>Oficina De Gestión Y Aseguramiento De La Calidad</v>
      </c>
      <c r="K889" s="121" t="str">
        <f t="shared" si="45"/>
        <v>Oficina De Gestión Y Aseguramiento De La Calidad</v>
      </c>
      <c r="L889" s="121" t="s">
        <v>496</v>
      </c>
      <c r="M889" s="121" t="s">
        <v>1051</v>
      </c>
      <c r="N889" s="121" t="str">
        <f t="shared" si="46"/>
        <v>Oficina De Gestión Y Aseguramiento De La Calidad</v>
      </c>
      <c r="O889" s="121" t="s">
        <v>296</v>
      </c>
      <c r="P889" s="121" t="s">
        <v>331</v>
      </c>
      <c r="Q889" s="7" t="s">
        <v>331</v>
      </c>
      <c r="R889" s="7" t="s">
        <v>331</v>
      </c>
      <c r="S889" s="121" t="s">
        <v>331</v>
      </c>
      <c r="T889" s="53"/>
      <c r="U889" s="53"/>
    </row>
    <row r="890" spans="1:21" s="55" customFormat="1" ht="72" customHeight="1" x14ac:dyDescent="0.25">
      <c r="A890" s="247"/>
      <c r="B890" s="274"/>
      <c r="C890" s="182" t="s">
        <v>1027</v>
      </c>
      <c r="D890" s="6" t="s">
        <v>1046</v>
      </c>
      <c r="E890" s="121" t="s">
        <v>1731</v>
      </c>
      <c r="F890" s="121" t="s">
        <v>552</v>
      </c>
      <c r="G890" s="121" t="s">
        <v>356</v>
      </c>
      <c r="H890" s="121" t="s">
        <v>11</v>
      </c>
      <c r="I890" s="121" t="s">
        <v>1052</v>
      </c>
      <c r="J890" s="121" t="str">
        <f t="shared" si="45"/>
        <v>Oficina De Gestión Y Aseguramiento De La Calidad</v>
      </c>
      <c r="K890" s="121" t="str">
        <f t="shared" si="45"/>
        <v>Oficina De Gestión Y Aseguramiento De La Calidad</v>
      </c>
      <c r="L890" s="121" t="s">
        <v>496</v>
      </c>
      <c r="M890" s="121" t="s">
        <v>496</v>
      </c>
      <c r="N890" s="121" t="str">
        <f t="shared" si="46"/>
        <v>Oficina De Gestión Y Aseguramiento De La Calidad</v>
      </c>
      <c r="O890" s="121" t="s">
        <v>1854</v>
      </c>
      <c r="P890" s="121" t="s">
        <v>331</v>
      </c>
      <c r="Q890" s="7" t="s">
        <v>331</v>
      </c>
      <c r="R890" s="7" t="s">
        <v>331</v>
      </c>
      <c r="S890" s="121" t="s">
        <v>331</v>
      </c>
      <c r="T890" s="53"/>
      <c r="U890" s="53"/>
    </row>
    <row r="891" spans="1:21" s="55" customFormat="1" ht="65.25" customHeight="1" x14ac:dyDescent="0.25">
      <c r="A891" s="247"/>
      <c r="B891" s="274"/>
      <c r="C891" s="182" t="s">
        <v>1044</v>
      </c>
      <c r="D891" s="6" t="s">
        <v>1047</v>
      </c>
      <c r="E891" s="121" t="s">
        <v>1731</v>
      </c>
      <c r="F891" s="7" t="s">
        <v>735</v>
      </c>
      <c r="G891" s="121" t="s">
        <v>816</v>
      </c>
      <c r="H891" s="121" t="s">
        <v>11</v>
      </c>
      <c r="I891" s="121" t="s">
        <v>331</v>
      </c>
      <c r="J891" s="121" t="str">
        <f t="shared" si="45"/>
        <v>Oficina De Gestión Y Aseguramiento De La Calidad</v>
      </c>
      <c r="K891" s="121" t="str">
        <f t="shared" si="45"/>
        <v>Oficina De Gestión Y Aseguramiento De La Calidad</v>
      </c>
      <c r="L891" s="121" t="s">
        <v>496</v>
      </c>
      <c r="M891" s="121" t="s">
        <v>1053</v>
      </c>
      <c r="N891" s="121" t="str">
        <f t="shared" si="46"/>
        <v>Oficina De Gestión Y Aseguramiento De La Calidad</v>
      </c>
      <c r="O891" s="121" t="s">
        <v>1855</v>
      </c>
      <c r="P891" s="121" t="s">
        <v>331</v>
      </c>
      <c r="Q891" s="7" t="s">
        <v>331</v>
      </c>
      <c r="R891" s="7" t="s">
        <v>331</v>
      </c>
      <c r="S891" s="121" t="s">
        <v>331</v>
      </c>
      <c r="T891" s="53"/>
      <c r="U891" s="53"/>
    </row>
    <row r="892" spans="1:21" s="55" customFormat="1" ht="42.75" x14ac:dyDescent="0.25">
      <c r="A892" s="247"/>
      <c r="B892" s="274"/>
      <c r="C892" s="182" t="s">
        <v>886</v>
      </c>
      <c r="D892" s="6" t="s">
        <v>1048</v>
      </c>
      <c r="E892" s="121" t="s">
        <v>1731</v>
      </c>
      <c r="F892" s="7" t="s">
        <v>735</v>
      </c>
      <c r="G892" s="121" t="s">
        <v>1054</v>
      </c>
      <c r="H892" s="121" t="s">
        <v>11</v>
      </c>
      <c r="I892" s="121" t="s">
        <v>331</v>
      </c>
      <c r="J892" s="121" t="str">
        <f t="shared" si="45"/>
        <v>Oficina De Gestión Y Aseguramiento De La Calidad</v>
      </c>
      <c r="K892" s="121" t="str">
        <f t="shared" si="45"/>
        <v>Oficina De Gestión Y Aseguramiento De La Calidad</v>
      </c>
      <c r="L892" s="121" t="s">
        <v>496</v>
      </c>
      <c r="M892" s="121" t="s">
        <v>496</v>
      </c>
      <c r="N892" s="121" t="str">
        <f t="shared" si="46"/>
        <v>Oficina De Gestión Y Aseguramiento De La Calidad</v>
      </c>
      <c r="O892" s="7" t="s">
        <v>331</v>
      </c>
      <c r="P892" s="121" t="s">
        <v>331</v>
      </c>
      <c r="Q892" s="7" t="s">
        <v>331</v>
      </c>
      <c r="R892" s="7" t="s">
        <v>331</v>
      </c>
      <c r="S892" s="121" t="s">
        <v>331</v>
      </c>
      <c r="T892" s="53"/>
      <c r="U892" s="53"/>
    </row>
    <row r="893" spans="1:21" s="55" customFormat="1" ht="61.5" customHeight="1" x14ac:dyDescent="0.25">
      <c r="A893" s="247"/>
      <c r="B893" s="274"/>
      <c r="C893" s="182" t="s">
        <v>1031</v>
      </c>
      <c r="D893" s="6" t="s">
        <v>1049</v>
      </c>
      <c r="E893" s="121" t="s">
        <v>1731</v>
      </c>
      <c r="F893" s="121" t="s">
        <v>552</v>
      </c>
      <c r="G893" s="121" t="s">
        <v>1025</v>
      </c>
      <c r="H893" s="121" t="s">
        <v>11</v>
      </c>
      <c r="I893" s="121" t="s">
        <v>331</v>
      </c>
      <c r="J893" s="121" t="str">
        <f t="shared" si="45"/>
        <v>Oficina De Gestión Y Aseguramiento De La Calidad</v>
      </c>
      <c r="K893" s="121" t="str">
        <f t="shared" si="45"/>
        <v>Oficina De Gestión Y Aseguramiento De La Calidad</v>
      </c>
      <c r="L893" s="121" t="s">
        <v>496</v>
      </c>
      <c r="M893" s="121" t="s">
        <v>496</v>
      </c>
      <c r="N893" s="121" t="str">
        <f t="shared" si="46"/>
        <v>Oficina De Gestión Y Aseguramiento De La Calidad</v>
      </c>
      <c r="O893" s="121" t="s">
        <v>1855</v>
      </c>
      <c r="P893" s="121" t="s">
        <v>331</v>
      </c>
      <c r="Q893" s="7" t="s">
        <v>331</v>
      </c>
      <c r="R893" s="7" t="s">
        <v>331</v>
      </c>
      <c r="S893" s="121" t="s">
        <v>331</v>
      </c>
      <c r="T893" s="53"/>
      <c r="U893" s="53"/>
    </row>
    <row r="894" spans="1:21" s="55" customFormat="1" ht="68.25" customHeight="1" thickBot="1" x14ac:dyDescent="0.3">
      <c r="A894" s="248"/>
      <c r="B894" s="274"/>
      <c r="C894" s="182" t="s">
        <v>657</v>
      </c>
      <c r="D894" s="6" t="s">
        <v>1050</v>
      </c>
      <c r="E894" s="121" t="s">
        <v>1731</v>
      </c>
      <c r="F894" s="121" t="s">
        <v>552</v>
      </c>
      <c r="G894" s="121" t="s">
        <v>550</v>
      </c>
      <c r="H894" s="121" t="s">
        <v>11</v>
      </c>
      <c r="I894" s="121" t="s">
        <v>331</v>
      </c>
      <c r="J894" s="121" t="str">
        <f t="shared" si="45"/>
        <v>Oficina De Gestión Y Aseguramiento De La Calidad</v>
      </c>
      <c r="K894" s="121" t="str">
        <f t="shared" si="45"/>
        <v>Oficina De Gestión Y Aseguramiento De La Calidad</v>
      </c>
      <c r="L894" s="121" t="s">
        <v>496</v>
      </c>
      <c r="M894" s="121" t="s">
        <v>496</v>
      </c>
      <c r="N894" s="121" t="str">
        <f t="shared" si="46"/>
        <v>Oficina De Gestión Y Aseguramiento De La Calidad</v>
      </c>
      <c r="O894" s="7" t="s">
        <v>331</v>
      </c>
      <c r="P894" s="121" t="s">
        <v>331</v>
      </c>
      <c r="Q894" s="7" t="s">
        <v>331</v>
      </c>
      <c r="R894" s="7" t="s">
        <v>331</v>
      </c>
      <c r="S894" s="121" t="s">
        <v>331</v>
      </c>
      <c r="T894" s="53"/>
      <c r="U894" s="53"/>
    </row>
    <row r="895" spans="1:21" s="55" customFormat="1" ht="72" thickBot="1" x14ac:dyDescent="0.3">
      <c r="A895" s="385">
        <v>0</v>
      </c>
      <c r="B895" s="15" t="s">
        <v>260</v>
      </c>
      <c r="C895" s="3" t="s">
        <v>331</v>
      </c>
      <c r="D895" s="6" t="s">
        <v>445</v>
      </c>
      <c r="E895" s="7" t="s">
        <v>311</v>
      </c>
      <c r="F895" s="121" t="s">
        <v>312</v>
      </c>
      <c r="G895" s="7" t="s">
        <v>356</v>
      </c>
      <c r="H895" s="7" t="s">
        <v>11</v>
      </c>
      <c r="I895" s="7" t="s">
        <v>11</v>
      </c>
      <c r="J895" s="121" t="s">
        <v>1561</v>
      </c>
      <c r="K895" s="121" t="s">
        <v>446</v>
      </c>
      <c r="L895" s="121" t="s">
        <v>496</v>
      </c>
      <c r="M895" s="121" t="s">
        <v>496</v>
      </c>
      <c r="N895" s="121" t="s">
        <v>402</v>
      </c>
      <c r="O895" s="121" t="s">
        <v>2015</v>
      </c>
      <c r="P895" s="7" t="s">
        <v>331</v>
      </c>
      <c r="Q895" s="7" t="s">
        <v>331</v>
      </c>
      <c r="R895" s="7" t="s">
        <v>11</v>
      </c>
      <c r="S895" s="7" t="s">
        <v>331</v>
      </c>
      <c r="T895" s="53"/>
      <c r="U895" s="53"/>
    </row>
    <row r="896" spans="1:21" s="55" customFormat="1" ht="43.5" thickBot="1" x14ac:dyDescent="0.3">
      <c r="A896" s="374"/>
      <c r="B896" s="15" t="s">
        <v>261</v>
      </c>
      <c r="C896" s="3" t="s">
        <v>331</v>
      </c>
      <c r="D896" s="6" t="s">
        <v>447</v>
      </c>
      <c r="E896" s="7" t="s">
        <v>311</v>
      </c>
      <c r="F896" s="121" t="s">
        <v>312</v>
      </c>
      <c r="G896" s="7" t="s">
        <v>327</v>
      </c>
      <c r="H896" s="7" t="s">
        <v>11</v>
      </c>
      <c r="I896" s="7" t="s">
        <v>331</v>
      </c>
      <c r="J896" s="121" t="s">
        <v>394</v>
      </c>
      <c r="K896" s="121" t="s">
        <v>402</v>
      </c>
      <c r="L896" s="7" t="s">
        <v>335</v>
      </c>
      <c r="M896" s="7" t="s">
        <v>335</v>
      </c>
      <c r="N896" s="121" t="s">
        <v>402</v>
      </c>
      <c r="O896" s="121" t="s">
        <v>2016</v>
      </c>
      <c r="P896" s="7" t="s">
        <v>331</v>
      </c>
      <c r="Q896" s="7" t="s">
        <v>331</v>
      </c>
      <c r="R896" s="7" t="s">
        <v>11</v>
      </c>
      <c r="S896" s="7" t="s">
        <v>331</v>
      </c>
      <c r="T896" s="53"/>
      <c r="U896" s="53"/>
    </row>
    <row r="897" spans="1:21" s="55" customFormat="1" ht="29.25" thickBot="1" x14ac:dyDescent="0.3">
      <c r="A897" s="374"/>
      <c r="B897" s="15" t="s">
        <v>262</v>
      </c>
      <c r="C897" s="3" t="s">
        <v>331</v>
      </c>
      <c r="D897" s="6" t="s">
        <v>375</v>
      </c>
      <c r="E897" s="7" t="s">
        <v>311</v>
      </c>
      <c r="F897" s="7" t="s">
        <v>735</v>
      </c>
      <c r="G897" s="7" t="s">
        <v>356</v>
      </c>
      <c r="H897" s="7" t="s">
        <v>11</v>
      </c>
      <c r="I897" s="7" t="s">
        <v>331</v>
      </c>
      <c r="J897" s="121" t="s">
        <v>1953</v>
      </c>
      <c r="K897" s="121" t="s">
        <v>1953</v>
      </c>
      <c r="L897" s="7" t="s">
        <v>10</v>
      </c>
      <c r="M897" s="7" t="s">
        <v>10</v>
      </c>
      <c r="N897" s="121" t="s">
        <v>1953</v>
      </c>
      <c r="O897" s="121" t="s">
        <v>331</v>
      </c>
      <c r="P897" s="7" t="s">
        <v>331</v>
      </c>
      <c r="Q897" s="7" t="s">
        <v>331</v>
      </c>
      <c r="R897" s="7" t="s">
        <v>11</v>
      </c>
      <c r="S897" s="7" t="s">
        <v>331</v>
      </c>
      <c r="T897" s="53"/>
      <c r="U897" s="53"/>
    </row>
    <row r="898" spans="1:21" s="22" customFormat="1" ht="58.5" customHeight="1" thickBot="1" x14ac:dyDescent="0.3">
      <c r="A898" s="374"/>
      <c r="B898" s="15" t="s">
        <v>263</v>
      </c>
      <c r="C898" s="3" t="s">
        <v>331</v>
      </c>
      <c r="D898" s="41" t="s">
        <v>1117</v>
      </c>
      <c r="E898" s="7" t="s">
        <v>311</v>
      </c>
      <c r="F898" s="8" t="s">
        <v>735</v>
      </c>
      <c r="G898" s="7" t="s">
        <v>356</v>
      </c>
      <c r="H898" s="7" t="s">
        <v>11</v>
      </c>
      <c r="I898" s="7" t="s">
        <v>331</v>
      </c>
      <c r="J898" s="41" t="s">
        <v>1118</v>
      </c>
      <c r="K898" s="41" t="s">
        <v>1118</v>
      </c>
      <c r="L898" s="4" t="s">
        <v>496</v>
      </c>
      <c r="M898" s="4" t="s">
        <v>496</v>
      </c>
      <c r="N898" s="41" t="s">
        <v>1118</v>
      </c>
      <c r="O898" s="10" t="s">
        <v>331</v>
      </c>
      <c r="P898" s="7" t="s">
        <v>331</v>
      </c>
      <c r="Q898" s="7" t="s">
        <v>331</v>
      </c>
      <c r="R898" s="7" t="s">
        <v>11</v>
      </c>
      <c r="S898" s="7" t="s">
        <v>331</v>
      </c>
      <c r="T898" s="7"/>
      <c r="U898" s="7"/>
    </row>
    <row r="899" spans="1:21" ht="42.75" customHeight="1" thickBot="1" x14ac:dyDescent="0.3">
      <c r="A899" s="374"/>
      <c r="B899" s="12" t="s">
        <v>264</v>
      </c>
      <c r="C899" s="3" t="s">
        <v>331</v>
      </c>
      <c r="D899" s="9" t="s">
        <v>1466</v>
      </c>
      <c r="E899" s="8" t="s">
        <v>311</v>
      </c>
      <c r="F899" s="41" t="s">
        <v>312</v>
      </c>
      <c r="G899" s="8" t="s">
        <v>327</v>
      </c>
      <c r="H899" s="8" t="s">
        <v>11</v>
      </c>
      <c r="I899" s="8" t="s">
        <v>331</v>
      </c>
      <c r="J899" s="4" t="s">
        <v>320</v>
      </c>
      <c r="K899" s="4" t="s">
        <v>320</v>
      </c>
      <c r="L899" s="4" t="s">
        <v>496</v>
      </c>
      <c r="M899" s="4" t="s">
        <v>496</v>
      </c>
      <c r="N899" s="8" t="s">
        <v>320</v>
      </c>
      <c r="O899" s="43" t="s">
        <v>2017</v>
      </c>
      <c r="P899" s="10" t="s">
        <v>331</v>
      </c>
      <c r="Q899" s="10" t="s">
        <v>331</v>
      </c>
      <c r="R899" s="10" t="s">
        <v>11</v>
      </c>
      <c r="S899" s="10" t="s">
        <v>331</v>
      </c>
      <c r="T899" s="36"/>
      <c r="U899" s="36"/>
    </row>
    <row r="900" spans="1:21" ht="57.75" thickBot="1" x14ac:dyDescent="0.3">
      <c r="A900" s="374"/>
      <c r="B900" s="12" t="s">
        <v>265</v>
      </c>
      <c r="C900" s="3" t="s">
        <v>331</v>
      </c>
      <c r="D900" s="9" t="s">
        <v>1465</v>
      </c>
      <c r="E900" s="8" t="s">
        <v>311</v>
      </c>
      <c r="F900" s="41" t="s">
        <v>312</v>
      </c>
      <c r="G900" s="8" t="s">
        <v>327</v>
      </c>
      <c r="H900" s="8" t="s">
        <v>11</v>
      </c>
      <c r="I900" s="8" t="s">
        <v>331</v>
      </c>
      <c r="J900" s="4" t="s">
        <v>320</v>
      </c>
      <c r="K900" s="4" t="s">
        <v>320</v>
      </c>
      <c r="L900" s="4" t="s">
        <v>496</v>
      </c>
      <c r="M900" s="4" t="s">
        <v>496</v>
      </c>
      <c r="N900" s="8" t="s">
        <v>320</v>
      </c>
      <c r="O900" s="43" t="s">
        <v>2017</v>
      </c>
      <c r="P900" s="10" t="s">
        <v>331</v>
      </c>
      <c r="Q900" s="10" t="s">
        <v>331</v>
      </c>
      <c r="R900" s="10" t="s">
        <v>11</v>
      </c>
      <c r="S900" s="10" t="s">
        <v>331</v>
      </c>
      <c r="T900" s="36"/>
      <c r="U900" s="36"/>
    </row>
    <row r="901" spans="1:21" s="55" customFormat="1" ht="29.25" thickBot="1" x14ac:dyDescent="0.3">
      <c r="A901" s="374"/>
      <c r="B901" s="15" t="s">
        <v>266</v>
      </c>
      <c r="C901" s="3" t="s">
        <v>331</v>
      </c>
      <c r="D901" s="41" t="s">
        <v>1087</v>
      </c>
      <c r="E901" s="7" t="s">
        <v>311</v>
      </c>
      <c r="F901" s="41" t="s">
        <v>312</v>
      </c>
      <c r="G901" s="7" t="s">
        <v>724</v>
      </c>
      <c r="H901" s="7" t="s">
        <v>11</v>
      </c>
      <c r="I901" s="7" t="s">
        <v>331</v>
      </c>
      <c r="J901" s="41" t="str">
        <f t="shared" ref="J901:K903" si="47">PROPER("UNIDAD DE VIRTIUALIZACIÓN")</f>
        <v>Unidad De Virtiualización</v>
      </c>
      <c r="K901" s="41" t="str">
        <f t="shared" si="47"/>
        <v>Unidad De Virtiualización</v>
      </c>
      <c r="L901" s="4" t="s">
        <v>496</v>
      </c>
      <c r="M901" s="4" t="s">
        <v>496</v>
      </c>
      <c r="N901" s="41" t="str">
        <f>PROPER("UNIDAD DE VIRTIUALIZACIÓN")</f>
        <v>Unidad De Virtiualización</v>
      </c>
      <c r="O901" s="41" t="s">
        <v>1090</v>
      </c>
      <c r="P901" s="7" t="s">
        <v>331</v>
      </c>
      <c r="Q901" s="7" t="s">
        <v>331</v>
      </c>
      <c r="R901" s="7" t="s">
        <v>11</v>
      </c>
      <c r="S901" s="7" t="s">
        <v>331</v>
      </c>
      <c r="T901" s="53"/>
      <c r="U901" s="53"/>
    </row>
    <row r="902" spans="1:21" s="55" customFormat="1" ht="88.5" customHeight="1" thickBot="1" x14ac:dyDescent="0.3">
      <c r="A902" s="374"/>
      <c r="B902" s="15" t="s">
        <v>267</v>
      </c>
      <c r="C902" s="3" t="s">
        <v>331</v>
      </c>
      <c r="D902" s="41" t="s">
        <v>1088</v>
      </c>
      <c r="E902" s="7" t="s">
        <v>311</v>
      </c>
      <c r="F902" s="41" t="s">
        <v>312</v>
      </c>
      <c r="G902" s="7" t="s">
        <v>724</v>
      </c>
      <c r="H902" s="7" t="s">
        <v>11</v>
      </c>
      <c r="I902" s="7" t="s">
        <v>331</v>
      </c>
      <c r="J902" s="41" t="str">
        <f t="shared" si="47"/>
        <v>Unidad De Virtiualización</v>
      </c>
      <c r="K902" s="41" t="str">
        <f t="shared" si="47"/>
        <v>Unidad De Virtiualización</v>
      </c>
      <c r="L902" s="4" t="s">
        <v>496</v>
      </c>
      <c r="M902" s="4" t="s">
        <v>496</v>
      </c>
      <c r="N902" s="41" t="str">
        <f>PROPER("UNIDAD DE VIRTIUALIZACIÓN")</f>
        <v>Unidad De Virtiualización</v>
      </c>
      <c r="O902" s="41" t="s">
        <v>1090</v>
      </c>
      <c r="P902" s="7" t="s">
        <v>331</v>
      </c>
      <c r="Q902" s="7" t="s">
        <v>331</v>
      </c>
      <c r="R902" s="7" t="s">
        <v>11</v>
      </c>
      <c r="S902" s="7" t="s">
        <v>331</v>
      </c>
      <c r="T902" s="53"/>
      <c r="U902" s="53"/>
    </row>
    <row r="903" spans="1:21" s="55" customFormat="1" ht="43.5" thickBot="1" x14ac:dyDescent="0.3">
      <c r="A903" s="374"/>
      <c r="B903" s="15" t="s">
        <v>268</v>
      </c>
      <c r="C903" s="3" t="s">
        <v>331</v>
      </c>
      <c r="D903" s="41" t="s">
        <v>1089</v>
      </c>
      <c r="E903" s="7" t="s">
        <v>311</v>
      </c>
      <c r="F903" s="41" t="s">
        <v>312</v>
      </c>
      <c r="G903" s="7" t="s">
        <v>724</v>
      </c>
      <c r="H903" s="7" t="s">
        <v>11</v>
      </c>
      <c r="I903" s="7" t="s">
        <v>331</v>
      </c>
      <c r="J903" s="41" t="str">
        <f t="shared" si="47"/>
        <v>Unidad De Virtiualización</v>
      </c>
      <c r="K903" s="41" t="str">
        <f t="shared" si="47"/>
        <v>Unidad De Virtiualización</v>
      </c>
      <c r="L903" s="4" t="s">
        <v>496</v>
      </c>
      <c r="M903" s="4" t="s">
        <v>496</v>
      </c>
      <c r="N903" s="41" t="str">
        <f>PROPER("UNIDAD DE VIRTIUALIZACIÓN")</f>
        <v>Unidad De Virtiualización</v>
      </c>
      <c r="O903" s="41" t="s">
        <v>1090</v>
      </c>
      <c r="P903" s="7" t="s">
        <v>331</v>
      </c>
      <c r="Q903" s="7" t="s">
        <v>331</v>
      </c>
      <c r="R903" s="7" t="s">
        <v>11</v>
      </c>
      <c r="S903" s="7" t="s">
        <v>331</v>
      </c>
      <c r="T903" s="53"/>
      <c r="U903" s="53"/>
    </row>
    <row r="904" spans="1:21" ht="75" customHeight="1" thickBot="1" x14ac:dyDescent="0.3">
      <c r="A904" s="374"/>
      <c r="B904" s="11" t="s">
        <v>269</v>
      </c>
      <c r="C904" s="1" t="s">
        <v>331</v>
      </c>
      <c r="D904" s="6" t="s">
        <v>1055</v>
      </c>
      <c r="E904" s="8" t="s">
        <v>311</v>
      </c>
      <c r="F904" s="41" t="s">
        <v>312</v>
      </c>
      <c r="G904" s="8" t="s">
        <v>315</v>
      </c>
      <c r="H904" s="8" t="s">
        <v>11</v>
      </c>
      <c r="I904" s="8" t="s">
        <v>331</v>
      </c>
      <c r="J904" s="4" t="str">
        <f>PROPER("OFICINA DE GESTIÓN Y ASEGURAMIENTO DE LA CALIDAD")</f>
        <v>Oficina De Gestión Y Aseguramiento De La Calidad</v>
      </c>
      <c r="K904" s="4" t="str">
        <f>PROPER("OFICINA DE GESTIÓN Y ASEGURAMIENTO DE LA CALIDAD")</f>
        <v>Oficina De Gestión Y Aseguramiento De La Calidad</v>
      </c>
      <c r="L904" s="4" t="s">
        <v>496</v>
      </c>
      <c r="M904" s="4" t="s">
        <v>496</v>
      </c>
      <c r="N904" s="4" t="str">
        <f>PROPER("OFICINA DE GESTIÓN Y ASEGURAMIENTO DE LA CALIDAD")</f>
        <v>Oficina De Gestión Y Aseguramiento De La Calidad</v>
      </c>
      <c r="O904" s="41" t="s">
        <v>1090</v>
      </c>
      <c r="P904" s="10" t="s">
        <v>331</v>
      </c>
      <c r="Q904" s="10" t="s">
        <v>11</v>
      </c>
      <c r="R904" s="10" t="s">
        <v>11</v>
      </c>
      <c r="S904" s="10" t="s">
        <v>331</v>
      </c>
      <c r="T904" s="36"/>
      <c r="U904" s="36"/>
    </row>
    <row r="905" spans="1:21" ht="43.5" thickBot="1" x14ac:dyDescent="0.3">
      <c r="A905" s="374"/>
      <c r="B905" s="12" t="s">
        <v>270</v>
      </c>
      <c r="C905" s="1" t="s">
        <v>331</v>
      </c>
      <c r="D905" s="9" t="s">
        <v>1560</v>
      </c>
      <c r="E905" s="8" t="s">
        <v>311</v>
      </c>
      <c r="F905" s="8" t="s">
        <v>735</v>
      </c>
      <c r="G905" s="8" t="s">
        <v>356</v>
      </c>
      <c r="H905" s="8" t="s">
        <v>316</v>
      </c>
      <c r="I905" s="8" t="s">
        <v>331</v>
      </c>
      <c r="J905" s="4" t="str">
        <f>PROPER("AREA DE GESTIÓN DOCUMENTAL")</f>
        <v>Area De Gestión Documental</v>
      </c>
      <c r="K905" s="4" t="str">
        <f>PROPER("AREA DE GESTIÓN DOCUMENTAL")</f>
        <v>Area De Gestión Documental</v>
      </c>
      <c r="L905" s="8" t="s">
        <v>10</v>
      </c>
      <c r="M905" s="4" t="s">
        <v>1948</v>
      </c>
      <c r="N905" s="4" t="str">
        <f>PROPER("AREA DE GESTIÓN DOCUMENTAL")</f>
        <v>Area De Gestión Documental</v>
      </c>
      <c r="O905" s="43" t="s">
        <v>2017</v>
      </c>
      <c r="P905" s="10" t="s">
        <v>331</v>
      </c>
      <c r="Q905" s="10" t="s">
        <v>11</v>
      </c>
      <c r="R905" s="10" t="s">
        <v>11</v>
      </c>
      <c r="S905" s="10" t="s">
        <v>331</v>
      </c>
      <c r="T905" s="36"/>
      <c r="U905" s="36"/>
    </row>
    <row r="906" spans="1:21" ht="36" customHeight="1" x14ac:dyDescent="0.25">
      <c r="A906" s="374"/>
      <c r="B906" s="252" t="s">
        <v>271</v>
      </c>
      <c r="C906" s="13" t="s">
        <v>1219</v>
      </c>
      <c r="D906" s="6" t="s">
        <v>1222</v>
      </c>
      <c r="E906" s="8" t="s">
        <v>311</v>
      </c>
      <c r="F906" s="41" t="s">
        <v>312</v>
      </c>
      <c r="G906" s="8" t="s">
        <v>724</v>
      </c>
      <c r="H906" s="8" t="s">
        <v>316</v>
      </c>
      <c r="I906" s="8" t="s">
        <v>331</v>
      </c>
      <c r="J906" s="4" t="str">
        <f t="shared" ref="J906:K909" si="48">PROPER("ÁREA AUDIOVISUAL")</f>
        <v>Área Audiovisual</v>
      </c>
      <c r="K906" s="4" t="str">
        <f t="shared" si="48"/>
        <v>Área Audiovisual</v>
      </c>
      <c r="L906" s="8" t="str">
        <f>PROPER("SEMESTRAL")</f>
        <v>Semestral</v>
      </c>
      <c r="M906" s="8" t="str">
        <f>PROPER("SEMESTRAL")</f>
        <v>Semestral</v>
      </c>
      <c r="N906" s="4" t="str">
        <f>PROPER("ÁREA AUDIOVISUAL")</f>
        <v>Área Audiovisual</v>
      </c>
      <c r="O906" s="43" t="str">
        <f>PROPER("SISTEMA INTEGRADO DE GESTIÓN A.GRA-02.01.F.01 VERSIÓN 02 DEL 13313")</f>
        <v>Sistema Integrado De Gestión A.Gra-02.01.F.01 Versión 02 Del 13313</v>
      </c>
      <c r="P906" s="10" t="s">
        <v>331</v>
      </c>
      <c r="Q906" s="10" t="s">
        <v>611</v>
      </c>
      <c r="R906" s="10" t="s">
        <v>11</v>
      </c>
      <c r="S906" s="10" t="s">
        <v>331</v>
      </c>
      <c r="T906" s="36"/>
      <c r="U906" s="36"/>
    </row>
    <row r="907" spans="1:21" ht="35.25" customHeight="1" x14ac:dyDescent="0.25">
      <c r="A907" s="374"/>
      <c r="B907" s="253"/>
      <c r="C907" s="13" t="s">
        <v>1081</v>
      </c>
      <c r="D907" s="6" t="s">
        <v>1223</v>
      </c>
      <c r="E907" s="8" t="s">
        <v>311</v>
      </c>
      <c r="F907" s="8" t="s">
        <v>735</v>
      </c>
      <c r="G907" s="8" t="s">
        <v>916</v>
      </c>
      <c r="H907" s="8" t="s">
        <v>316</v>
      </c>
      <c r="I907" s="8" t="s">
        <v>331</v>
      </c>
      <c r="J907" s="4" t="str">
        <f t="shared" si="48"/>
        <v>Área Audiovisual</v>
      </c>
      <c r="K907" s="4" t="str">
        <f t="shared" si="48"/>
        <v>Área Audiovisual</v>
      </c>
      <c r="L907" s="8" t="str">
        <f t="shared" ref="L907:M909" si="49">PROPER("SEMESTRAL")</f>
        <v>Semestral</v>
      </c>
      <c r="M907" s="8" t="str">
        <f t="shared" si="49"/>
        <v>Semestral</v>
      </c>
      <c r="N907" s="4" t="str">
        <f>PROPER("ÁREA AUDIOVISUAL")</f>
        <v>Área Audiovisual</v>
      </c>
      <c r="O907" s="43" t="s">
        <v>1226</v>
      </c>
      <c r="P907" s="10" t="s">
        <v>331</v>
      </c>
      <c r="Q907" s="10" t="s">
        <v>611</v>
      </c>
      <c r="R907" s="10" t="s">
        <v>11</v>
      </c>
      <c r="S907" s="10" t="s">
        <v>331</v>
      </c>
      <c r="T907" s="36"/>
      <c r="U907" s="36"/>
    </row>
    <row r="908" spans="1:21" ht="48" customHeight="1" x14ac:dyDescent="0.25">
      <c r="A908" s="374"/>
      <c r="B908" s="253"/>
      <c r="C908" s="13" t="s">
        <v>1220</v>
      </c>
      <c r="D908" s="6" t="s">
        <v>1224</v>
      </c>
      <c r="E908" s="8" t="s">
        <v>311</v>
      </c>
      <c r="F908" s="8" t="s">
        <v>735</v>
      </c>
      <c r="G908" s="8" t="s">
        <v>1204</v>
      </c>
      <c r="H908" s="8" t="s">
        <v>316</v>
      </c>
      <c r="I908" s="8" t="s">
        <v>331</v>
      </c>
      <c r="J908" s="4" t="str">
        <f t="shared" si="48"/>
        <v>Área Audiovisual</v>
      </c>
      <c r="K908" s="4" t="str">
        <f t="shared" si="48"/>
        <v>Área Audiovisual</v>
      </c>
      <c r="L908" s="8" t="str">
        <f t="shared" si="49"/>
        <v>Semestral</v>
      </c>
      <c r="M908" s="8" t="str">
        <f t="shared" si="49"/>
        <v>Semestral</v>
      </c>
      <c r="N908" s="4" t="str">
        <f>PROPER("ÁREA AUDIOVISUAL")</f>
        <v>Área Audiovisual</v>
      </c>
      <c r="O908" s="43" t="str">
        <f>PROPER("SISTEMA INTEGRADO DE GESTIÓN A.GRA-02.01.F.01 VERSIÓN 02 DEL 13313")</f>
        <v>Sistema Integrado De Gestión A.Gra-02.01.F.01 Versión 02 Del 13313</v>
      </c>
      <c r="P908" s="10" t="s">
        <v>331</v>
      </c>
      <c r="Q908" s="10" t="s">
        <v>316</v>
      </c>
      <c r="R908" s="10" t="s">
        <v>11</v>
      </c>
      <c r="S908" s="10" t="s">
        <v>331</v>
      </c>
      <c r="T908" s="36"/>
      <c r="U908" s="36"/>
    </row>
    <row r="909" spans="1:21" ht="39" customHeight="1" thickBot="1" x14ac:dyDescent="0.3">
      <c r="A909" s="374"/>
      <c r="B909" s="254"/>
      <c r="C909" s="13" t="s">
        <v>1221</v>
      </c>
      <c r="D909" s="6" t="s">
        <v>1225</v>
      </c>
      <c r="E909" s="8" t="s">
        <v>311</v>
      </c>
      <c r="F909" s="42" t="s">
        <v>552</v>
      </c>
      <c r="G909" s="8" t="s">
        <v>1227</v>
      </c>
      <c r="H909" s="8" t="s">
        <v>316</v>
      </c>
      <c r="I909" s="8" t="s">
        <v>331</v>
      </c>
      <c r="J909" s="4" t="str">
        <f t="shared" si="48"/>
        <v>Área Audiovisual</v>
      </c>
      <c r="K909" s="4" t="str">
        <f t="shared" si="48"/>
        <v>Área Audiovisual</v>
      </c>
      <c r="L909" s="8" t="str">
        <f t="shared" si="49"/>
        <v>Semestral</v>
      </c>
      <c r="M909" s="8" t="str">
        <f t="shared" si="49"/>
        <v>Semestral</v>
      </c>
      <c r="N909" s="4" t="str">
        <f>PROPER("ÁREA AUDIOVISUAL")</f>
        <v>Área Audiovisual</v>
      </c>
      <c r="O909" s="43" t="str">
        <f>PROPER("SISTEMA INTEGRADO DE GESTIÓN A.GRA-02.01.F.01 VERSIÓN 02 DEL 13313")</f>
        <v>Sistema Integrado De Gestión A.Gra-02.01.F.01 Versión 02 Del 13313</v>
      </c>
      <c r="P909" s="10" t="s">
        <v>331</v>
      </c>
      <c r="Q909" s="10" t="s">
        <v>316</v>
      </c>
      <c r="R909" s="10" t="s">
        <v>316</v>
      </c>
      <c r="S909" s="10" t="s">
        <v>331</v>
      </c>
      <c r="T909" s="36"/>
      <c r="U909" s="36"/>
    </row>
    <row r="910" spans="1:21" s="55" customFormat="1" ht="114.75" thickBot="1" x14ac:dyDescent="0.3">
      <c r="A910" s="374"/>
      <c r="B910" s="113" t="s">
        <v>272</v>
      </c>
      <c r="C910" s="187" t="s">
        <v>331</v>
      </c>
      <c r="D910" s="113" t="s">
        <v>1804</v>
      </c>
      <c r="E910" s="26" t="s">
        <v>311</v>
      </c>
      <c r="F910" s="7" t="s">
        <v>735</v>
      </c>
      <c r="G910" s="26" t="s">
        <v>327</v>
      </c>
      <c r="H910" s="26" t="s">
        <v>316</v>
      </c>
      <c r="I910" s="26" t="s">
        <v>331</v>
      </c>
      <c r="J910" s="113" t="s">
        <v>1805</v>
      </c>
      <c r="K910" s="113" t="s">
        <v>1806</v>
      </c>
      <c r="L910" s="121" t="s">
        <v>496</v>
      </c>
      <c r="M910" s="121" t="s">
        <v>496</v>
      </c>
      <c r="N910" s="113" t="s">
        <v>1807</v>
      </c>
      <c r="O910" s="113" t="s">
        <v>1808</v>
      </c>
      <c r="P910" s="26" t="s">
        <v>331</v>
      </c>
      <c r="Q910" s="26" t="s">
        <v>331</v>
      </c>
      <c r="R910" s="26" t="s">
        <v>11</v>
      </c>
      <c r="S910" s="26" t="s">
        <v>331</v>
      </c>
      <c r="T910" s="53"/>
      <c r="U910" s="53"/>
    </row>
    <row r="911" spans="1:21" ht="29.25" thickBot="1" x14ac:dyDescent="0.3">
      <c r="A911" s="374"/>
      <c r="B911" s="11" t="s">
        <v>273</v>
      </c>
      <c r="C911" s="194" t="s">
        <v>376</v>
      </c>
      <c r="D911" s="9" t="s">
        <v>370</v>
      </c>
      <c r="E911" s="8" t="s">
        <v>311</v>
      </c>
      <c r="F911" s="8" t="s">
        <v>735</v>
      </c>
      <c r="G911" s="10" t="s">
        <v>327</v>
      </c>
      <c r="H911" s="10" t="s">
        <v>371</v>
      </c>
      <c r="I911" s="7" t="s">
        <v>331</v>
      </c>
      <c r="J911" s="56" t="s">
        <v>328</v>
      </c>
      <c r="K911" s="56" t="s">
        <v>328</v>
      </c>
      <c r="L911" s="35" t="s">
        <v>372</v>
      </c>
      <c r="M911" s="35" t="s">
        <v>10</v>
      </c>
      <c r="N911" s="43" t="s">
        <v>328</v>
      </c>
      <c r="O911" s="43" t="str">
        <f>PROPER("SISTEMA INTEGRADO DE GESTIÓN")</f>
        <v>Sistema Integrado De Gestión</v>
      </c>
      <c r="P911" s="10" t="s">
        <v>331</v>
      </c>
      <c r="Q911" s="10" t="s">
        <v>331</v>
      </c>
      <c r="R911" s="10" t="s">
        <v>11</v>
      </c>
      <c r="S911" s="10" t="s">
        <v>331</v>
      </c>
      <c r="T911" s="35"/>
      <c r="U911" s="35"/>
    </row>
    <row r="912" spans="1:21" ht="43.5" thickBot="1" x14ac:dyDescent="0.3">
      <c r="A912" s="374"/>
      <c r="B912" s="12" t="s">
        <v>274</v>
      </c>
      <c r="C912" s="192" t="s">
        <v>367</v>
      </c>
      <c r="D912" s="9" t="s">
        <v>374</v>
      </c>
      <c r="E912" s="8" t="s">
        <v>311</v>
      </c>
      <c r="F912" s="8" t="s">
        <v>735</v>
      </c>
      <c r="G912" s="10" t="s">
        <v>327</v>
      </c>
      <c r="H912" s="10" t="s">
        <v>371</v>
      </c>
      <c r="I912" s="7" t="s">
        <v>331</v>
      </c>
      <c r="J912" s="56" t="s">
        <v>328</v>
      </c>
      <c r="K912" s="56" t="s">
        <v>328</v>
      </c>
      <c r="L912" s="35" t="s">
        <v>372</v>
      </c>
      <c r="M912" s="35" t="s">
        <v>10</v>
      </c>
      <c r="N912" s="43" t="s">
        <v>328</v>
      </c>
      <c r="O912" s="43" t="str">
        <f>PROPER("SISTEMA INTEGRADO DE GESTIÓN")</f>
        <v>Sistema Integrado De Gestión</v>
      </c>
      <c r="P912" s="10" t="s">
        <v>331</v>
      </c>
      <c r="Q912" s="10" t="s">
        <v>331</v>
      </c>
      <c r="R912" s="10" t="s">
        <v>11</v>
      </c>
      <c r="S912" s="10" t="s">
        <v>331</v>
      </c>
      <c r="T912" s="35"/>
      <c r="U912" s="35"/>
    </row>
    <row r="913" spans="1:21" ht="29.25" thickBot="1" x14ac:dyDescent="0.3">
      <c r="A913" s="374"/>
      <c r="B913" s="12" t="s">
        <v>368</v>
      </c>
      <c r="C913" s="192" t="s">
        <v>369</v>
      </c>
      <c r="D913" s="43" t="s">
        <v>1562</v>
      </c>
      <c r="E913" s="10" t="s">
        <v>311</v>
      </c>
      <c r="F913" s="8" t="s">
        <v>735</v>
      </c>
      <c r="G913" s="10" t="s">
        <v>327</v>
      </c>
      <c r="H913" s="10" t="s">
        <v>371</v>
      </c>
      <c r="I913" s="7" t="s">
        <v>331</v>
      </c>
      <c r="J913" s="56" t="s">
        <v>328</v>
      </c>
      <c r="K913" s="56" t="s">
        <v>328</v>
      </c>
      <c r="L913" s="35" t="s">
        <v>372</v>
      </c>
      <c r="M913" s="35" t="s">
        <v>10</v>
      </c>
      <c r="N913" s="43" t="s">
        <v>328</v>
      </c>
      <c r="O913" s="43" t="str">
        <f>PROPER("SISTEMA INTEGRADO DE GESTIÓN")</f>
        <v>Sistema Integrado De Gestión</v>
      </c>
      <c r="P913" s="10" t="s">
        <v>331</v>
      </c>
      <c r="Q913" s="10" t="s">
        <v>331</v>
      </c>
      <c r="R913" s="10" t="s">
        <v>11</v>
      </c>
      <c r="S913" s="10" t="s">
        <v>331</v>
      </c>
      <c r="T913" s="36"/>
      <c r="U913" s="36"/>
    </row>
    <row r="914" spans="1:21" ht="43.5" thickBot="1" x14ac:dyDescent="0.3">
      <c r="A914" s="374"/>
      <c r="B914" s="12" t="s">
        <v>275</v>
      </c>
      <c r="C914" s="192" t="s">
        <v>373</v>
      </c>
      <c r="D914" s="43" t="s">
        <v>1563</v>
      </c>
      <c r="E914" s="10" t="s">
        <v>311</v>
      </c>
      <c r="F914" s="8" t="s">
        <v>735</v>
      </c>
      <c r="G914" s="10" t="s">
        <v>327</v>
      </c>
      <c r="H914" s="10" t="s">
        <v>371</v>
      </c>
      <c r="I914" s="7" t="s">
        <v>331</v>
      </c>
      <c r="J914" s="56" t="s">
        <v>328</v>
      </c>
      <c r="K914" s="56" t="s">
        <v>328</v>
      </c>
      <c r="L914" s="35" t="s">
        <v>372</v>
      </c>
      <c r="M914" s="35" t="s">
        <v>10</v>
      </c>
      <c r="N914" s="43" t="s">
        <v>328</v>
      </c>
      <c r="O914" s="43" t="str">
        <f>PROPER("SISTEMA INTEGRADO DE GESTIÓN")</f>
        <v>Sistema Integrado De Gestión</v>
      </c>
      <c r="P914" s="10" t="s">
        <v>331</v>
      </c>
      <c r="Q914" s="10" t="s">
        <v>331</v>
      </c>
      <c r="R914" s="10" t="s">
        <v>11</v>
      </c>
      <c r="S914" s="10" t="s">
        <v>331</v>
      </c>
      <c r="T914" s="36"/>
      <c r="U914" s="36"/>
    </row>
    <row r="915" spans="1:21" ht="38.25" customHeight="1" thickBot="1" x14ac:dyDescent="0.3">
      <c r="A915" s="374"/>
      <c r="B915" s="15" t="s">
        <v>276</v>
      </c>
      <c r="C915" s="3" t="s">
        <v>331</v>
      </c>
      <c r="D915" s="6" t="s">
        <v>1592</v>
      </c>
      <c r="E915" s="10" t="s">
        <v>311</v>
      </c>
      <c r="F915" s="41" t="s">
        <v>312</v>
      </c>
      <c r="G915" s="8" t="s">
        <v>519</v>
      </c>
      <c r="H915" s="10" t="s">
        <v>371</v>
      </c>
      <c r="I915" s="7" t="s">
        <v>331</v>
      </c>
      <c r="J915" s="8" t="s">
        <v>1590</v>
      </c>
      <c r="K915" s="8" t="s">
        <v>1590</v>
      </c>
      <c r="L915" s="35" t="s">
        <v>372</v>
      </c>
      <c r="M915" s="35" t="s">
        <v>331</v>
      </c>
      <c r="N915" s="8" t="s">
        <v>1590</v>
      </c>
      <c r="O915" s="43" t="s">
        <v>1591</v>
      </c>
      <c r="P915" s="10" t="s">
        <v>331</v>
      </c>
      <c r="Q915" s="10" t="s">
        <v>331</v>
      </c>
      <c r="R915" s="10" t="s">
        <v>11</v>
      </c>
      <c r="S915" s="10" t="s">
        <v>331</v>
      </c>
      <c r="T915" s="36"/>
      <c r="U915" s="36"/>
    </row>
    <row r="916" spans="1:21" ht="31.5" customHeight="1" thickBot="1" x14ac:dyDescent="0.3">
      <c r="A916" s="374"/>
      <c r="B916" s="15" t="s">
        <v>277</v>
      </c>
      <c r="C916" s="3" t="s">
        <v>331</v>
      </c>
      <c r="D916" s="6" t="s">
        <v>1593</v>
      </c>
      <c r="E916" s="10" t="s">
        <v>311</v>
      </c>
      <c r="F916" s="41" t="s">
        <v>312</v>
      </c>
      <c r="G916" s="8" t="s">
        <v>519</v>
      </c>
      <c r="H916" s="10" t="s">
        <v>371</v>
      </c>
      <c r="I916" s="7" t="s">
        <v>331</v>
      </c>
      <c r="J916" s="8" t="s">
        <v>1590</v>
      </c>
      <c r="K916" s="8" t="s">
        <v>1590</v>
      </c>
      <c r="L916" s="35" t="s">
        <v>372</v>
      </c>
      <c r="M916" s="35" t="s">
        <v>331</v>
      </c>
      <c r="N916" s="8" t="s">
        <v>1590</v>
      </c>
      <c r="O916" s="43" t="s">
        <v>1591</v>
      </c>
      <c r="P916" s="10" t="s">
        <v>331</v>
      </c>
      <c r="Q916" s="10" t="s">
        <v>331</v>
      </c>
      <c r="R916" s="10" t="s">
        <v>11</v>
      </c>
      <c r="S916" s="10" t="s">
        <v>331</v>
      </c>
      <c r="T916" s="36"/>
      <c r="U916" s="36"/>
    </row>
    <row r="917" spans="1:21" ht="36.75" customHeight="1" thickBot="1" x14ac:dyDescent="0.3">
      <c r="A917" s="374"/>
      <c r="B917" s="15" t="s">
        <v>278</v>
      </c>
      <c r="C917" s="3" t="s">
        <v>331</v>
      </c>
      <c r="D917" s="6" t="s">
        <v>1594</v>
      </c>
      <c r="E917" s="10" t="s">
        <v>311</v>
      </c>
      <c r="F917" s="41" t="s">
        <v>312</v>
      </c>
      <c r="G917" s="8" t="s">
        <v>519</v>
      </c>
      <c r="H917" s="10" t="s">
        <v>371</v>
      </c>
      <c r="I917" s="7" t="s">
        <v>331</v>
      </c>
      <c r="J917" s="8" t="s">
        <v>1590</v>
      </c>
      <c r="K917" s="8" t="s">
        <v>1590</v>
      </c>
      <c r="L917" s="35" t="s">
        <v>372</v>
      </c>
      <c r="M917" s="35" t="s">
        <v>331</v>
      </c>
      <c r="N917" s="8" t="s">
        <v>1590</v>
      </c>
      <c r="O917" s="43" t="s">
        <v>1591</v>
      </c>
      <c r="P917" s="10" t="s">
        <v>331</v>
      </c>
      <c r="Q917" s="10" t="s">
        <v>331</v>
      </c>
      <c r="R917" s="10" t="s">
        <v>11</v>
      </c>
      <c r="S917" s="10" t="s">
        <v>331</v>
      </c>
      <c r="T917" s="36"/>
      <c r="U917" s="36"/>
    </row>
    <row r="918" spans="1:21" ht="36.75" customHeight="1" thickBot="1" x14ac:dyDescent="0.3">
      <c r="A918" s="374"/>
      <c r="B918" s="15" t="s">
        <v>279</v>
      </c>
      <c r="C918" s="3" t="s">
        <v>331</v>
      </c>
      <c r="D918" s="6" t="s">
        <v>1589</v>
      </c>
      <c r="E918" s="10" t="s">
        <v>311</v>
      </c>
      <c r="F918" s="41" t="s">
        <v>312</v>
      </c>
      <c r="G918" s="8" t="s">
        <v>519</v>
      </c>
      <c r="H918" s="10" t="s">
        <v>371</v>
      </c>
      <c r="I918" s="7" t="s">
        <v>331</v>
      </c>
      <c r="J918" s="8" t="s">
        <v>1590</v>
      </c>
      <c r="K918" s="8" t="s">
        <v>1590</v>
      </c>
      <c r="L918" s="35" t="s">
        <v>372</v>
      </c>
      <c r="M918" s="35" t="s">
        <v>331</v>
      </c>
      <c r="N918" s="8" t="s">
        <v>1590</v>
      </c>
      <c r="O918" s="43" t="s">
        <v>1591</v>
      </c>
      <c r="P918" s="10" t="s">
        <v>331</v>
      </c>
      <c r="Q918" s="10" t="s">
        <v>331</v>
      </c>
      <c r="R918" s="10" t="s">
        <v>11</v>
      </c>
      <c r="S918" s="10" t="s">
        <v>331</v>
      </c>
      <c r="T918" s="36"/>
      <c r="U918" s="36"/>
    </row>
    <row r="919" spans="1:21" s="55" customFormat="1" ht="45.75" customHeight="1" thickBot="1" x14ac:dyDescent="0.3">
      <c r="A919" s="374"/>
      <c r="B919" s="15" t="s">
        <v>280</v>
      </c>
      <c r="C919" s="3" t="s">
        <v>331</v>
      </c>
      <c r="D919" s="6" t="s">
        <v>1479</v>
      </c>
      <c r="E919" s="7" t="s">
        <v>311</v>
      </c>
      <c r="F919" s="41" t="s">
        <v>312</v>
      </c>
      <c r="G919" s="7" t="s">
        <v>315</v>
      </c>
      <c r="H919" s="7" t="s">
        <v>11</v>
      </c>
      <c r="I919" s="7" t="s">
        <v>611</v>
      </c>
      <c r="J919" s="7" t="str">
        <f>PROPER("PLANEACION FISICA")</f>
        <v>Planeacion Fisica</v>
      </c>
      <c r="K919" s="7" t="s">
        <v>1463</v>
      </c>
      <c r="L919" s="4" t="s">
        <v>496</v>
      </c>
      <c r="M919" s="7" t="s">
        <v>331</v>
      </c>
      <c r="N919" s="7" t="s">
        <v>1433</v>
      </c>
      <c r="O919" s="10" t="s">
        <v>331</v>
      </c>
      <c r="P919" s="7" t="s">
        <v>331</v>
      </c>
      <c r="Q919" s="7" t="s">
        <v>331</v>
      </c>
      <c r="R919" s="7" t="s">
        <v>11</v>
      </c>
      <c r="S919" s="7" t="s">
        <v>331</v>
      </c>
      <c r="T919" s="53"/>
      <c r="U919" s="53"/>
    </row>
    <row r="920" spans="1:21" s="55" customFormat="1" ht="90" customHeight="1" thickBot="1" x14ac:dyDescent="0.3">
      <c r="A920" s="386"/>
      <c r="B920" s="15" t="s">
        <v>281</v>
      </c>
      <c r="C920" s="3" t="s">
        <v>331</v>
      </c>
      <c r="D920" s="6" t="s">
        <v>1620</v>
      </c>
      <c r="E920" s="7" t="s">
        <v>311</v>
      </c>
      <c r="F920" s="121" t="s">
        <v>312</v>
      </c>
      <c r="G920" s="7" t="s">
        <v>724</v>
      </c>
      <c r="H920" s="7" t="s">
        <v>316</v>
      </c>
      <c r="I920" s="7" t="s">
        <v>331</v>
      </c>
      <c r="J920" s="7" t="s">
        <v>314</v>
      </c>
      <c r="K920" s="7" t="s">
        <v>314</v>
      </c>
      <c r="L920" s="7" t="s">
        <v>372</v>
      </c>
      <c r="M920" s="121" t="s">
        <v>1948</v>
      </c>
      <c r="N920" s="53" t="s">
        <v>1621</v>
      </c>
      <c r="O920" s="121" t="s">
        <v>1622</v>
      </c>
      <c r="P920" s="7" t="s">
        <v>331</v>
      </c>
      <c r="Q920" s="7" t="s">
        <v>316</v>
      </c>
      <c r="R920" s="7" t="s">
        <v>316</v>
      </c>
      <c r="S920" s="7" t="s">
        <v>331</v>
      </c>
      <c r="T920" s="53"/>
      <c r="U920" s="53"/>
    </row>
    <row r="921" spans="1:21" s="55" customFormat="1" ht="81" customHeight="1" thickBot="1" x14ac:dyDescent="0.3">
      <c r="A921" s="387" t="s">
        <v>282</v>
      </c>
      <c r="B921" s="168" t="s">
        <v>283</v>
      </c>
      <c r="C921" s="275" t="s">
        <v>331</v>
      </c>
      <c r="D921" s="121" t="s">
        <v>1809</v>
      </c>
      <c r="E921" s="7" t="s">
        <v>311</v>
      </c>
      <c r="F921" s="7" t="s">
        <v>312</v>
      </c>
      <c r="G921" s="7" t="s">
        <v>736</v>
      </c>
      <c r="H921" s="121" t="s">
        <v>11</v>
      </c>
      <c r="I921" s="121" t="s">
        <v>11</v>
      </c>
      <c r="J921" s="121" t="s">
        <v>1810</v>
      </c>
      <c r="K921" s="121" t="s">
        <v>1577</v>
      </c>
      <c r="L921" s="121" t="s">
        <v>496</v>
      </c>
      <c r="M921" s="121" t="s">
        <v>496</v>
      </c>
      <c r="N921" s="121" t="s">
        <v>1577</v>
      </c>
      <c r="O921" s="121" t="s">
        <v>1811</v>
      </c>
      <c r="P921" s="7" t="s">
        <v>331</v>
      </c>
      <c r="Q921" s="121" t="s">
        <v>331</v>
      </c>
      <c r="R921" s="7" t="s">
        <v>11</v>
      </c>
      <c r="S921" s="7" t="s">
        <v>331</v>
      </c>
      <c r="T921" s="53"/>
      <c r="U921" s="53"/>
    </row>
    <row r="922" spans="1:21" s="55" customFormat="1" ht="107.25" customHeight="1" thickBot="1" x14ac:dyDescent="0.3">
      <c r="A922" s="276"/>
      <c r="B922" s="168" t="s">
        <v>284</v>
      </c>
      <c r="C922" s="300"/>
      <c r="D922" s="113" t="s">
        <v>1812</v>
      </c>
      <c r="E922" s="7" t="s">
        <v>311</v>
      </c>
      <c r="F922" s="7" t="s">
        <v>312</v>
      </c>
      <c r="G922" s="113" t="s">
        <v>736</v>
      </c>
      <c r="H922" s="113" t="s">
        <v>316</v>
      </c>
      <c r="I922" s="113" t="s">
        <v>316</v>
      </c>
      <c r="J922" s="113" t="s">
        <v>1576</v>
      </c>
      <c r="K922" s="113" t="s">
        <v>1577</v>
      </c>
      <c r="L922" s="121" t="s">
        <v>496</v>
      </c>
      <c r="M922" s="121" t="s">
        <v>496</v>
      </c>
      <c r="N922" s="113" t="s">
        <v>1577</v>
      </c>
      <c r="O922" s="113" t="s">
        <v>1813</v>
      </c>
      <c r="P922" s="26" t="s">
        <v>331</v>
      </c>
      <c r="Q922" s="121" t="s">
        <v>331</v>
      </c>
      <c r="R922" s="7" t="s">
        <v>11</v>
      </c>
      <c r="S922" s="7" t="s">
        <v>331</v>
      </c>
      <c r="T922" s="53"/>
      <c r="U922" s="53"/>
    </row>
    <row r="923" spans="1:21" s="55" customFormat="1" ht="29.25" thickBot="1" x14ac:dyDescent="0.3">
      <c r="A923" s="276"/>
      <c r="B923" s="169" t="s">
        <v>285</v>
      </c>
      <c r="C923" s="300"/>
      <c r="D923" s="115" t="s">
        <v>1575</v>
      </c>
      <c r="E923" s="7" t="s">
        <v>311</v>
      </c>
      <c r="F923" s="121" t="s">
        <v>312</v>
      </c>
      <c r="G923" s="7" t="s">
        <v>736</v>
      </c>
      <c r="H923" s="121" t="s">
        <v>316</v>
      </c>
      <c r="I923" s="121" t="s">
        <v>316</v>
      </c>
      <c r="J923" s="121" t="s">
        <v>1576</v>
      </c>
      <c r="K923" s="121" t="s">
        <v>1506</v>
      </c>
      <c r="L923" s="121" t="s">
        <v>496</v>
      </c>
      <c r="M923" s="121" t="s">
        <v>496</v>
      </c>
      <c r="N923" s="121" t="s">
        <v>1506</v>
      </c>
      <c r="O923" s="121" t="s">
        <v>1580</v>
      </c>
      <c r="P923" s="7" t="s">
        <v>331</v>
      </c>
      <c r="Q923" s="121" t="s">
        <v>917</v>
      </c>
      <c r="R923" s="7" t="s">
        <v>11</v>
      </c>
      <c r="S923" s="7" t="s">
        <v>331</v>
      </c>
      <c r="T923" s="53"/>
      <c r="U923" s="53"/>
    </row>
    <row r="924" spans="1:21" s="55" customFormat="1" ht="57.75" thickBot="1" x14ac:dyDescent="0.3">
      <c r="A924" s="277"/>
      <c r="B924" s="169" t="s">
        <v>286</v>
      </c>
      <c r="C924" s="301"/>
      <c r="D924" s="115" t="s">
        <v>1574</v>
      </c>
      <c r="E924" s="7" t="s">
        <v>311</v>
      </c>
      <c r="F924" s="121" t="s">
        <v>552</v>
      </c>
      <c r="G924" s="7" t="s">
        <v>736</v>
      </c>
      <c r="H924" s="121" t="s">
        <v>316</v>
      </c>
      <c r="I924" s="121" t="s">
        <v>316</v>
      </c>
      <c r="J924" s="121" t="s">
        <v>1828</v>
      </c>
      <c r="K924" s="121" t="s">
        <v>1578</v>
      </c>
      <c r="L924" s="121" t="s">
        <v>496</v>
      </c>
      <c r="M924" s="121" t="s">
        <v>496</v>
      </c>
      <c r="N924" s="121" t="s">
        <v>1578</v>
      </c>
      <c r="O924" s="121" t="s">
        <v>1581</v>
      </c>
      <c r="P924" s="7" t="s">
        <v>331</v>
      </c>
      <c r="Q924" s="7" t="s">
        <v>331</v>
      </c>
      <c r="R924" s="7" t="s">
        <v>11</v>
      </c>
      <c r="S924" s="7" t="s">
        <v>331</v>
      </c>
      <c r="T924" s="53"/>
      <c r="U924" s="53"/>
    </row>
    <row r="925" spans="1:21" s="55" customFormat="1" ht="50.25" customHeight="1" x14ac:dyDescent="0.25">
      <c r="A925" s="292" t="s">
        <v>287</v>
      </c>
      <c r="B925" s="378" t="s">
        <v>288</v>
      </c>
      <c r="C925" s="185" t="s">
        <v>719</v>
      </c>
      <c r="D925" s="6" t="s">
        <v>725</v>
      </c>
      <c r="E925" s="7" t="s">
        <v>311</v>
      </c>
      <c r="F925" s="121" t="s">
        <v>312</v>
      </c>
      <c r="G925" s="7" t="s">
        <v>724</v>
      </c>
      <c r="H925" s="7" t="s">
        <v>11</v>
      </c>
      <c r="I925" s="7" t="s">
        <v>611</v>
      </c>
      <c r="J925" s="121" t="s">
        <v>718</v>
      </c>
      <c r="K925" s="121" t="s">
        <v>718</v>
      </c>
      <c r="L925" s="121" t="s">
        <v>496</v>
      </c>
      <c r="M925" s="121" t="s">
        <v>496</v>
      </c>
      <c r="N925" s="121" t="s">
        <v>718</v>
      </c>
      <c r="O925" s="121" t="s">
        <v>726</v>
      </c>
      <c r="P925" s="7" t="s">
        <v>331</v>
      </c>
      <c r="Q925" s="7" t="s">
        <v>11</v>
      </c>
      <c r="R925" s="7" t="s">
        <v>11</v>
      </c>
      <c r="S925" s="7" t="s">
        <v>11</v>
      </c>
      <c r="T925" s="53"/>
      <c r="U925" s="53"/>
    </row>
    <row r="926" spans="1:21" s="55" customFormat="1" ht="42.75" x14ac:dyDescent="0.25">
      <c r="A926" s="293"/>
      <c r="B926" s="379"/>
      <c r="C926" s="185" t="s">
        <v>720</v>
      </c>
      <c r="D926" s="6" t="s">
        <v>727</v>
      </c>
      <c r="E926" s="7" t="s">
        <v>311</v>
      </c>
      <c r="F926" s="121" t="s">
        <v>312</v>
      </c>
      <c r="G926" s="7" t="s">
        <v>724</v>
      </c>
      <c r="H926" s="7" t="s">
        <v>11</v>
      </c>
      <c r="I926" s="7" t="s">
        <v>611</v>
      </c>
      <c r="J926" s="121" t="s">
        <v>718</v>
      </c>
      <c r="K926" s="121" t="s">
        <v>718</v>
      </c>
      <c r="L926" s="121" t="s">
        <v>496</v>
      </c>
      <c r="M926" s="121" t="s">
        <v>496</v>
      </c>
      <c r="N926" s="121" t="s">
        <v>718</v>
      </c>
      <c r="O926" s="121" t="s">
        <v>726</v>
      </c>
      <c r="P926" s="7" t="s">
        <v>331</v>
      </c>
      <c r="Q926" s="7" t="s">
        <v>11</v>
      </c>
      <c r="R926" s="7" t="s">
        <v>11</v>
      </c>
      <c r="S926" s="7" t="s">
        <v>11</v>
      </c>
      <c r="T926" s="53"/>
      <c r="U926" s="53"/>
    </row>
    <row r="927" spans="1:21" s="55" customFormat="1" ht="29.25" thickBot="1" x14ac:dyDescent="0.3">
      <c r="A927" s="293"/>
      <c r="B927" s="380"/>
      <c r="C927" s="185" t="s">
        <v>721</v>
      </c>
      <c r="D927" s="6" t="s">
        <v>728</v>
      </c>
      <c r="E927" s="7" t="s">
        <v>311</v>
      </c>
      <c r="F927" s="121" t="s">
        <v>312</v>
      </c>
      <c r="G927" s="7" t="s">
        <v>724</v>
      </c>
      <c r="H927" s="7" t="s">
        <v>11</v>
      </c>
      <c r="I927" s="7" t="s">
        <v>611</v>
      </c>
      <c r="J927" s="121" t="s">
        <v>718</v>
      </c>
      <c r="K927" s="121" t="s">
        <v>718</v>
      </c>
      <c r="L927" s="121" t="s">
        <v>496</v>
      </c>
      <c r="M927" s="121" t="s">
        <v>496</v>
      </c>
      <c r="N927" s="121" t="s">
        <v>718</v>
      </c>
      <c r="O927" s="121" t="s">
        <v>729</v>
      </c>
      <c r="P927" s="7" t="s">
        <v>331</v>
      </c>
      <c r="Q927" s="7" t="s">
        <v>11</v>
      </c>
      <c r="R927" s="7" t="s">
        <v>11</v>
      </c>
      <c r="S927" s="7" t="s">
        <v>11</v>
      </c>
      <c r="T927" s="53"/>
      <c r="U927" s="53"/>
    </row>
    <row r="928" spans="1:21" s="55" customFormat="1" ht="105.95" customHeight="1" x14ac:dyDescent="0.25">
      <c r="A928" s="294"/>
      <c r="B928" s="249" t="s">
        <v>289</v>
      </c>
      <c r="C928" s="3" t="s">
        <v>657</v>
      </c>
      <c r="D928" s="6" t="s">
        <v>730</v>
      </c>
      <c r="E928" s="7" t="s">
        <v>311</v>
      </c>
      <c r="F928" s="121" t="s">
        <v>312</v>
      </c>
      <c r="G928" s="7" t="s">
        <v>724</v>
      </c>
      <c r="H928" s="7" t="s">
        <v>11</v>
      </c>
      <c r="I928" s="7" t="s">
        <v>611</v>
      </c>
      <c r="J928" s="121" t="s">
        <v>718</v>
      </c>
      <c r="K928" s="121" t="s">
        <v>718</v>
      </c>
      <c r="L928" s="7" t="s">
        <v>677</v>
      </c>
      <c r="M928" s="7" t="s">
        <v>677</v>
      </c>
      <c r="N928" s="121" t="s">
        <v>718</v>
      </c>
      <c r="O928" s="121" t="s">
        <v>739</v>
      </c>
      <c r="P928" s="7" t="s">
        <v>331</v>
      </c>
      <c r="Q928" s="7" t="s">
        <v>611</v>
      </c>
      <c r="R928" s="7" t="s">
        <v>11</v>
      </c>
      <c r="S928" s="7" t="s">
        <v>11</v>
      </c>
      <c r="T928" s="53"/>
      <c r="U928" s="53"/>
    </row>
    <row r="929" spans="1:21" s="55" customFormat="1" ht="28.5" x14ac:dyDescent="0.25">
      <c r="A929" s="294"/>
      <c r="B929" s="250"/>
      <c r="C929" s="3" t="s">
        <v>658</v>
      </c>
      <c r="D929" s="6" t="s">
        <v>740</v>
      </c>
      <c r="E929" s="7" t="s">
        <v>311</v>
      </c>
      <c r="F929" s="121" t="s">
        <v>312</v>
      </c>
      <c r="G929" s="7" t="s">
        <v>315</v>
      </c>
      <c r="H929" s="7" t="s">
        <v>11</v>
      </c>
      <c r="I929" s="7" t="s">
        <v>611</v>
      </c>
      <c r="J929" s="121" t="s">
        <v>718</v>
      </c>
      <c r="K929" s="121" t="s">
        <v>718</v>
      </c>
      <c r="L929" s="121" t="s">
        <v>496</v>
      </c>
      <c r="M929" s="121" t="s">
        <v>496</v>
      </c>
      <c r="N929" s="121" t="s">
        <v>718</v>
      </c>
      <c r="O929" s="121" t="s">
        <v>739</v>
      </c>
      <c r="P929" s="7" t="s">
        <v>331</v>
      </c>
      <c r="Q929" s="7" t="s">
        <v>11</v>
      </c>
      <c r="R929" s="7" t="s">
        <v>11</v>
      </c>
      <c r="S929" s="7" t="s">
        <v>11</v>
      </c>
      <c r="T929" s="53"/>
      <c r="U929" s="53"/>
    </row>
    <row r="930" spans="1:21" s="55" customFormat="1" ht="29.25" thickBot="1" x14ac:dyDescent="0.3">
      <c r="A930" s="294"/>
      <c r="B930" s="251"/>
      <c r="C930" s="3" t="s">
        <v>474</v>
      </c>
      <c r="D930" s="6" t="s">
        <v>741</v>
      </c>
      <c r="E930" s="7" t="s">
        <v>311</v>
      </c>
      <c r="F930" s="121" t="s">
        <v>312</v>
      </c>
      <c r="G930" s="7" t="s">
        <v>315</v>
      </c>
      <c r="H930" s="7" t="s">
        <v>11</v>
      </c>
      <c r="I930" s="7" t="s">
        <v>611</v>
      </c>
      <c r="J930" s="121" t="s">
        <v>718</v>
      </c>
      <c r="K930" s="121" t="s">
        <v>718</v>
      </c>
      <c r="L930" s="121" t="s">
        <v>496</v>
      </c>
      <c r="M930" s="121" t="s">
        <v>496</v>
      </c>
      <c r="N930" s="121" t="s">
        <v>718</v>
      </c>
      <c r="O930" s="121" t="s">
        <v>739</v>
      </c>
      <c r="P930" s="7" t="s">
        <v>331</v>
      </c>
      <c r="Q930" s="7" t="s">
        <v>11</v>
      </c>
      <c r="R930" s="7" t="s">
        <v>11</v>
      </c>
      <c r="S930" s="7" t="s">
        <v>11</v>
      </c>
      <c r="T930" s="53"/>
      <c r="U930" s="53"/>
    </row>
    <row r="931" spans="1:21" s="55" customFormat="1" ht="42.75" x14ac:dyDescent="0.25">
      <c r="A931" s="294"/>
      <c r="B931" s="378" t="s">
        <v>290</v>
      </c>
      <c r="C931" s="3" t="s">
        <v>722</v>
      </c>
      <c r="D931" s="6" t="s">
        <v>742</v>
      </c>
      <c r="E931" s="7" t="s">
        <v>311</v>
      </c>
      <c r="F931" s="121" t="s">
        <v>312</v>
      </c>
      <c r="G931" s="7" t="s">
        <v>315</v>
      </c>
      <c r="H931" s="7" t="s">
        <v>11</v>
      </c>
      <c r="I931" s="7" t="s">
        <v>611</v>
      </c>
      <c r="J931" s="121" t="s">
        <v>718</v>
      </c>
      <c r="K931" s="121" t="s">
        <v>718</v>
      </c>
      <c r="L931" s="121" t="s">
        <v>496</v>
      </c>
      <c r="M931" s="121" t="s">
        <v>496</v>
      </c>
      <c r="N931" s="121" t="s">
        <v>718</v>
      </c>
      <c r="O931" s="121" t="s">
        <v>739</v>
      </c>
      <c r="P931" s="7" t="s">
        <v>331</v>
      </c>
      <c r="Q931" s="7" t="s">
        <v>11</v>
      </c>
      <c r="R931" s="7" t="s">
        <v>11</v>
      </c>
      <c r="S931" s="7" t="s">
        <v>11</v>
      </c>
      <c r="T931" s="53"/>
      <c r="U931" s="53"/>
    </row>
    <row r="932" spans="1:21" s="55" customFormat="1" ht="28.5" x14ac:dyDescent="0.25">
      <c r="A932" s="294"/>
      <c r="B932" s="379"/>
      <c r="C932" s="3" t="s">
        <v>723</v>
      </c>
      <c r="D932" s="6" t="s">
        <v>743</v>
      </c>
      <c r="E932" s="7" t="s">
        <v>311</v>
      </c>
      <c r="F932" s="121" t="s">
        <v>312</v>
      </c>
      <c r="G932" s="7" t="s">
        <v>315</v>
      </c>
      <c r="H932" s="7" t="s">
        <v>11</v>
      </c>
      <c r="I932" s="7" t="s">
        <v>611</v>
      </c>
      <c r="J932" s="121" t="s">
        <v>718</v>
      </c>
      <c r="K932" s="121" t="s">
        <v>718</v>
      </c>
      <c r="L932" s="121" t="s">
        <v>496</v>
      </c>
      <c r="M932" s="121" t="s">
        <v>496</v>
      </c>
      <c r="N932" s="121" t="s">
        <v>718</v>
      </c>
      <c r="O932" s="121" t="s">
        <v>739</v>
      </c>
      <c r="P932" s="7" t="s">
        <v>331</v>
      </c>
      <c r="Q932" s="7" t="s">
        <v>11</v>
      </c>
      <c r="R932" s="7" t="s">
        <v>11</v>
      </c>
      <c r="S932" s="7" t="s">
        <v>11</v>
      </c>
      <c r="T932" s="53"/>
      <c r="U932" s="53"/>
    </row>
    <row r="933" spans="1:21" s="55" customFormat="1" ht="57.75" thickBot="1" x14ac:dyDescent="0.3">
      <c r="A933" s="294"/>
      <c r="B933" s="380"/>
      <c r="C933" s="3" t="s">
        <v>657</v>
      </c>
      <c r="D933" s="6" t="s">
        <v>730</v>
      </c>
      <c r="E933" s="7" t="s">
        <v>311</v>
      </c>
      <c r="F933" s="121" t="s">
        <v>312</v>
      </c>
      <c r="G933" s="7" t="s">
        <v>315</v>
      </c>
      <c r="H933" s="7" t="s">
        <v>11</v>
      </c>
      <c r="I933" s="7" t="s">
        <v>611</v>
      </c>
      <c r="J933" s="121" t="s">
        <v>718</v>
      </c>
      <c r="K933" s="121" t="s">
        <v>718</v>
      </c>
      <c r="L933" s="121" t="s">
        <v>496</v>
      </c>
      <c r="M933" s="121" t="s">
        <v>496</v>
      </c>
      <c r="N933" s="121" t="s">
        <v>718</v>
      </c>
      <c r="O933" s="121" t="s">
        <v>739</v>
      </c>
      <c r="P933" s="7" t="s">
        <v>331</v>
      </c>
      <c r="Q933" s="7" t="s">
        <v>11</v>
      </c>
      <c r="R933" s="7" t="s">
        <v>11</v>
      </c>
      <c r="S933" s="7" t="s">
        <v>11</v>
      </c>
      <c r="T933" s="53"/>
      <c r="U933" s="53"/>
    </row>
    <row r="934" spans="1:21" s="55" customFormat="1" ht="100.5" customHeight="1" x14ac:dyDescent="0.25">
      <c r="A934" s="294"/>
      <c r="B934" s="249" t="s">
        <v>291</v>
      </c>
      <c r="C934" s="3" t="s">
        <v>657</v>
      </c>
      <c r="D934" s="6" t="s">
        <v>730</v>
      </c>
      <c r="E934" s="7" t="s">
        <v>311</v>
      </c>
      <c r="F934" s="121" t="s">
        <v>312</v>
      </c>
      <c r="G934" s="7" t="s">
        <v>315</v>
      </c>
      <c r="H934" s="7" t="s">
        <v>11</v>
      </c>
      <c r="I934" s="7" t="s">
        <v>611</v>
      </c>
      <c r="J934" s="121" t="s">
        <v>718</v>
      </c>
      <c r="K934" s="121" t="s">
        <v>718</v>
      </c>
      <c r="L934" s="121" t="s">
        <v>496</v>
      </c>
      <c r="M934" s="121" t="s">
        <v>496</v>
      </c>
      <c r="N934" s="121" t="s">
        <v>718</v>
      </c>
      <c r="O934" s="121" t="s">
        <v>744</v>
      </c>
      <c r="P934" s="7" t="s">
        <v>331</v>
      </c>
      <c r="Q934" s="7" t="s">
        <v>11</v>
      </c>
      <c r="R934" s="7" t="s">
        <v>11</v>
      </c>
      <c r="S934" s="7" t="s">
        <v>11</v>
      </c>
      <c r="T934" s="53"/>
      <c r="U934" s="53"/>
    </row>
    <row r="935" spans="1:21" s="55" customFormat="1" ht="52.5" customHeight="1" x14ac:dyDescent="0.25">
      <c r="A935" s="398"/>
      <c r="B935" s="250"/>
      <c r="C935" s="3" t="s">
        <v>658</v>
      </c>
      <c r="D935" s="6" t="s">
        <v>740</v>
      </c>
      <c r="E935" s="7" t="s">
        <v>311</v>
      </c>
      <c r="F935" s="121" t="s">
        <v>312</v>
      </c>
      <c r="G935" s="7" t="s">
        <v>315</v>
      </c>
      <c r="H935" s="7" t="s">
        <v>11</v>
      </c>
      <c r="I935" s="7" t="s">
        <v>611</v>
      </c>
      <c r="J935" s="121" t="s">
        <v>718</v>
      </c>
      <c r="K935" s="121" t="s">
        <v>718</v>
      </c>
      <c r="L935" s="121" t="s">
        <v>496</v>
      </c>
      <c r="M935" s="121" t="s">
        <v>496</v>
      </c>
      <c r="N935" s="121" t="s">
        <v>718</v>
      </c>
      <c r="O935" s="121" t="s">
        <v>744</v>
      </c>
      <c r="P935" s="7" t="s">
        <v>331</v>
      </c>
      <c r="Q935" s="7" t="s">
        <v>11</v>
      </c>
      <c r="R935" s="7" t="s">
        <v>11</v>
      </c>
      <c r="S935" s="7" t="s">
        <v>11</v>
      </c>
      <c r="T935" s="53"/>
      <c r="U935" s="53"/>
    </row>
    <row r="936" spans="1:21" s="55" customFormat="1" ht="59.45" customHeight="1" thickBot="1" x14ac:dyDescent="0.3">
      <c r="A936" s="398"/>
      <c r="B936" s="251"/>
      <c r="C936" s="3" t="s">
        <v>474</v>
      </c>
      <c r="D936" s="6" t="s">
        <v>741</v>
      </c>
      <c r="E936" s="7" t="s">
        <v>311</v>
      </c>
      <c r="F936" s="121" t="s">
        <v>312</v>
      </c>
      <c r="G936" s="7" t="s">
        <v>315</v>
      </c>
      <c r="H936" s="7" t="s">
        <v>11</v>
      </c>
      <c r="I936" s="7" t="s">
        <v>611</v>
      </c>
      <c r="J936" s="121" t="s">
        <v>718</v>
      </c>
      <c r="K936" s="121" t="s">
        <v>718</v>
      </c>
      <c r="L936" s="121" t="s">
        <v>496</v>
      </c>
      <c r="M936" s="121" t="s">
        <v>496</v>
      </c>
      <c r="N936" s="121" t="s">
        <v>718</v>
      </c>
      <c r="O936" s="121" t="s">
        <v>744</v>
      </c>
      <c r="P936" s="7" t="s">
        <v>331</v>
      </c>
      <c r="Q936" s="7" t="s">
        <v>11</v>
      </c>
      <c r="R936" s="7" t="s">
        <v>11</v>
      </c>
      <c r="S936" s="7" t="s">
        <v>11</v>
      </c>
      <c r="T936" s="53"/>
      <c r="U936" s="53"/>
    </row>
    <row r="937" spans="1:21" s="55" customFormat="1" ht="74.25" customHeight="1" x14ac:dyDescent="0.25">
      <c r="A937" s="398"/>
      <c r="B937" s="378" t="s">
        <v>292</v>
      </c>
      <c r="C937" s="3" t="s">
        <v>656</v>
      </c>
      <c r="D937" s="6" t="s">
        <v>745</v>
      </c>
      <c r="E937" s="7" t="s">
        <v>311</v>
      </c>
      <c r="F937" s="121" t="s">
        <v>312</v>
      </c>
      <c r="G937" s="7" t="s">
        <v>315</v>
      </c>
      <c r="H937" s="7" t="s">
        <v>11</v>
      </c>
      <c r="I937" s="7" t="s">
        <v>611</v>
      </c>
      <c r="J937" s="121" t="s">
        <v>718</v>
      </c>
      <c r="K937" s="121" t="s">
        <v>718</v>
      </c>
      <c r="L937" s="7" t="s">
        <v>677</v>
      </c>
      <c r="M937" s="7" t="s">
        <v>677</v>
      </c>
      <c r="N937" s="121" t="s">
        <v>718</v>
      </c>
      <c r="O937" s="121" t="s">
        <v>746</v>
      </c>
      <c r="P937" s="7" t="s">
        <v>331</v>
      </c>
      <c r="Q937" s="7" t="s">
        <v>11</v>
      </c>
      <c r="R937" s="7" t="s">
        <v>11</v>
      </c>
      <c r="S937" s="7" t="s">
        <v>11</v>
      </c>
      <c r="T937" s="53"/>
      <c r="U937" s="53"/>
    </row>
    <row r="938" spans="1:21" s="55" customFormat="1" ht="66.75" customHeight="1" x14ac:dyDescent="0.25">
      <c r="A938" s="398"/>
      <c r="B938" s="379"/>
      <c r="C938" s="3" t="s">
        <v>657</v>
      </c>
      <c r="D938" s="6" t="s">
        <v>730</v>
      </c>
      <c r="E938" s="7" t="s">
        <v>311</v>
      </c>
      <c r="F938" s="121" t="s">
        <v>312</v>
      </c>
      <c r="G938" s="7" t="s">
        <v>315</v>
      </c>
      <c r="H938" s="7" t="s">
        <v>11</v>
      </c>
      <c r="I938" s="7" t="s">
        <v>611</v>
      </c>
      <c r="J938" s="121" t="s">
        <v>718</v>
      </c>
      <c r="K938" s="121" t="s">
        <v>718</v>
      </c>
      <c r="L938" s="121" t="s">
        <v>496</v>
      </c>
      <c r="M938" s="121" t="s">
        <v>496</v>
      </c>
      <c r="N938" s="121" t="s">
        <v>718</v>
      </c>
      <c r="O938" s="121" t="s">
        <v>746</v>
      </c>
      <c r="P938" s="7" t="s">
        <v>331</v>
      </c>
      <c r="Q938" s="7" t="s">
        <v>11</v>
      </c>
      <c r="R938" s="7" t="s">
        <v>11</v>
      </c>
      <c r="S938" s="7" t="s">
        <v>11</v>
      </c>
      <c r="T938" s="53"/>
      <c r="U938" s="53"/>
    </row>
    <row r="939" spans="1:21" s="55" customFormat="1" ht="64.5" customHeight="1" thickBot="1" x14ac:dyDescent="0.3">
      <c r="A939" s="295"/>
      <c r="B939" s="380"/>
      <c r="C939" s="3" t="s">
        <v>658</v>
      </c>
      <c r="D939" s="6" t="s">
        <v>740</v>
      </c>
      <c r="E939" s="7" t="s">
        <v>311</v>
      </c>
      <c r="F939" s="121" t="s">
        <v>312</v>
      </c>
      <c r="G939" s="7" t="s">
        <v>315</v>
      </c>
      <c r="H939" s="7" t="s">
        <v>11</v>
      </c>
      <c r="I939" s="7" t="s">
        <v>611</v>
      </c>
      <c r="J939" s="121" t="s">
        <v>718</v>
      </c>
      <c r="K939" s="121" t="s">
        <v>718</v>
      </c>
      <c r="L939" s="121" t="s">
        <v>496</v>
      </c>
      <c r="M939" s="121" t="s">
        <v>496</v>
      </c>
      <c r="N939" s="121" t="s">
        <v>718</v>
      </c>
      <c r="O939" s="121" t="s">
        <v>746</v>
      </c>
      <c r="P939" s="7" t="s">
        <v>331</v>
      </c>
      <c r="Q939" s="7" t="s">
        <v>11</v>
      </c>
      <c r="R939" s="7" t="s">
        <v>11</v>
      </c>
      <c r="S939" s="7" t="s">
        <v>11</v>
      </c>
      <c r="T939" s="53"/>
      <c r="U939" s="53"/>
    </row>
    <row r="940" spans="1:21" s="55" customFormat="1" ht="64.5" customHeight="1" x14ac:dyDescent="0.25">
      <c r="A940" s="246" t="s">
        <v>293</v>
      </c>
      <c r="B940" s="249" t="s">
        <v>294</v>
      </c>
      <c r="C940" s="182" t="s">
        <v>1987</v>
      </c>
      <c r="D940" s="133" t="s">
        <v>1988</v>
      </c>
      <c r="E940" s="130" t="s">
        <v>311</v>
      </c>
      <c r="F940" s="130" t="s">
        <v>1989</v>
      </c>
      <c r="G940" s="130" t="s">
        <v>315</v>
      </c>
      <c r="H940" s="130" t="s">
        <v>11</v>
      </c>
      <c r="I940" s="130" t="s">
        <v>611</v>
      </c>
      <c r="J940" s="131" t="s">
        <v>718</v>
      </c>
      <c r="K940" s="131" t="s">
        <v>718</v>
      </c>
      <c r="L940" s="131" t="s">
        <v>1990</v>
      </c>
      <c r="M940" s="131" t="s">
        <v>1990</v>
      </c>
      <c r="N940" s="131" t="s">
        <v>718</v>
      </c>
      <c r="O940" s="133" t="s">
        <v>1991</v>
      </c>
      <c r="P940" s="7" t="s">
        <v>331</v>
      </c>
      <c r="Q940" s="7" t="s">
        <v>331</v>
      </c>
      <c r="R940" s="7" t="s">
        <v>11</v>
      </c>
      <c r="S940" s="7" t="s">
        <v>331</v>
      </c>
      <c r="T940" s="53"/>
      <c r="U940" s="53"/>
    </row>
    <row r="941" spans="1:21" s="55" customFormat="1" ht="64.5" customHeight="1" x14ac:dyDescent="0.25">
      <c r="A941" s="247"/>
      <c r="B941" s="250"/>
      <c r="C941" s="182" t="s">
        <v>1992</v>
      </c>
      <c r="D941" s="133" t="s">
        <v>1993</v>
      </c>
      <c r="E941" s="130" t="s">
        <v>311</v>
      </c>
      <c r="F941" s="130" t="s">
        <v>1989</v>
      </c>
      <c r="G941" s="130" t="s">
        <v>315</v>
      </c>
      <c r="H941" s="130" t="s">
        <v>11</v>
      </c>
      <c r="I941" s="130" t="s">
        <v>611</v>
      </c>
      <c r="J941" s="131" t="s">
        <v>718</v>
      </c>
      <c r="K941" s="131" t="s">
        <v>718</v>
      </c>
      <c r="L941" s="131" t="s">
        <v>1990</v>
      </c>
      <c r="M941" s="131" t="s">
        <v>1990</v>
      </c>
      <c r="N941" s="131" t="s">
        <v>718</v>
      </c>
      <c r="O941" s="133" t="s">
        <v>1991</v>
      </c>
      <c r="P941" s="7" t="s">
        <v>331</v>
      </c>
      <c r="Q941" s="7" t="s">
        <v>331</v>
      </c>
      <c r="R941" s="7" t="s">
        <v>11</v>
      </c>
      <c r="S941" s="7" t="s">
        <v>331</v>
      </c>
      <c r="T941" s="53"/>
      <c r="U941" s="53"/>
    </row>
    <row r="942" spans="1:21" s="55" customFormat="1" ht="64.5" customHeight="1" x14ac:dyDescent="0.25">
      <c r="A942" s="247"/>
      <c r="B942" s="250"/>
      <c r="C942" s="182" t="s">
        <v>473</v>
      </c>
      <c r="D942" s="133" t="s">
        <v>1994</v>
      </c>
      <c r="E942" s="130" t="s">
        <v>311</v>
      </c>
      <c r="F942" s="130" t="s">
        <v>1989</v>
      </c>
      <c r="G942" s="131" t="s">
        <v>1995</v>
      </c>
      <c r="H942" s="130" t="s">
        <v>11</v>
      </c>
      <c r="I942" s="130" t="s">
        <v>11</v>
      </c>
      <c r="J942" s="131" t="s">
        <v>1996</v>
      </c>
      <c r="K942" s="131" t="s">
        <v>718</v>
      </c>
      <c r="L942" s="131" t="s">
        <v>1990</v>
      </c>
      <c r="M942" s="131" t="s">
        <v>1990</v>
      </c>
      <c r="N942" s="131" t="s">
        <v>718</v>
      </c>
      <c r="O942" s="133" t="s">
        <v>1991</v>
      </c>
      <c r="P942" s="7" t="s">
        <v>331</v>
      </c>
      <c r="Q942" s="7" t="s">
        <v>331</v>
      </c>
      <c r="R942" s="7" t="s">
        <v>11</v>
      </c>
      <c r="S942" s="7" t="s">
        <v>331</v>
      </c>
      <c r="T942" s="53"/>
      <c r="U942" s="53"/>
    </row>
    <row r="943" spans="1:21" s="55" customFormat="1" ht="64.5" customHeight="1" x14ac:dyDescent="0.25">
      <c r="A943" s="247"/>
      <c r="B943" s="250"/>
      <c r="C943" s="182" t="s">
        <v>1997</v>
      </c>
      <c r="D943" s="133" t="s">
        <v>1998</v>
      </c>
      <c r="E943" s="130" t="s">
        <v>311</v>
      </c>
      <c r="F943" s="130" t="s">
        <v>1989</v>
      </c>
      <c r="G943" s="131" t="s">
        <v>1995</v>
      </c>
      <c r="H943" s="130" t="s">
        <v>11</v>
      </c>
      <c r="I943" s="130" t="s">
        <v>11</v>
      </c>
      <c r="J943" s="170" t="s">
        <v>331</v>
      </c>
      <c r="K943" s="131" t="s">
        <v>718</v>
      </c>
      <c r="L943" s="131" t="s">
        <v>1990</v>
      </c>
      <c r="M943" s="131" t="s">
        <v>1990</v>
      </c>
      <c r="N943" s="131" t="s">
        <v>718</v>
      </c>
      <c r="O943" s="133" t="s">
        <v>1991</v>
      </c>
      <c r="P943" s="7" t="s">
        <v>331</v>
      </c>
      <c r="Q943" s="7" t="s">
        <v>331</v>
      </c>
      <c r="R943" s="7" t="s">
        <v>11</v>
      </c>
      <c r="S943" s="7" t="s">
        <v>331</v>
      </c>
      <c r="T943" s="53"/>
      <c r="U943" s="53"/>
    </row>
    <row r="944" spans="1:21" s="55" customFormat="1" ht="64.5" customHeight="1" x14ac:dyDescent="0.25">
      <c r="A944" s="247"/>
      <c r="B944" s="250"/>
      <c r="C944" s="182" t="s">
        <v>1999</v>
      </c>
      <c r="D944" s="133" t="s">
        <v>2000</v>
      </c>
      <c r="E944" s="130" t="s">
        <v>311</v>
      </c>
      <c r="F944" s="130" t="s">
        <v>1989</v>
      </c>
      <c r="G944" s="131" t="s">
        <v>1995</v>
      </c>
      <c r="H944" s="130" t="s">
        <v>11</v>
      </c>
      <c r="I944" s="132" t="s">
        <v>11</v>
      </c>
      <c r="J944" s="131" t="s">
        <v>1996</v>
      </c>
      <c r="K944" s="131" t="s">
        <v>718</v>
      </c>
      <c r="L944" s="131" t="s">
        <v>1990</v>
      </c>
      <c r="M944" s="131" t="s">
        <v>1990</v>
      </c>
      <c r="N944" s="131" t="s">
        <v>718</v>
      </c>
      <c r="O944" s="133" t="s">
        <v>1991</v>
      </c>
      <c r="P944" s="7" t="s">
        <v>331</v>
      </c>
      <c r="Q944" s="7" t="s">
        <v>331</v>
      </c>
      <c r="R944" s="7" t="s">
        <v>11</v>
      </c>
      <c r="S944" s="7" t="s">
        <v>331</v>
      </c>
      <c r="T944" s="53"/>
      <c r="U944" s="53"/>
    </row>
    <row r="945" spans="1:21" s="55" customFormat="1" ht="64.5" customHeight="1" x14ac:dyDescent="0.25">
      <c r="A945" s="247"/>
      <c r="B945" s="250"/>
      <c r="C945" s="182" t="s">
        <v>568</v>
      </c>
      <c r="D945" s="133" t="s">
        <v>2001</v>
      </c>
      <c r="E945" s="130" t="s">
        <v>311</v>
      </c>
      <c r="F945" s="130" t="s">
        <v>1989</v>
      </c>
      <c r="G945" s="131" t="s">
        <v>1995</v>
      </c>
      <c r="H945" s="130" t="s">
        <v>11</v>
      </c>
      <c r="I945" s="132" t="s">
        <v>11</v>
      </c>
      <c r="J945" s="170" t="s">
        <v>331</v>
      </c>
      <c r="K945" s="131" t="s">
        <v>718</v>
      </c>
      <c r="L945" s="131" t="s">
        <v>1990</v>
      </c>
      <c r="M945" s="131" t="s">
        <v>1990</v>
      </c>
      <c r="N945" s="131" t="s">
        <v>718</v>
      </c>
      <c r="O945" s="133" t="s">
        <v>1991</v>
      </c>
      <c r="P945" s="7" t="s">
        <v>331</v>
      </c>
      <c r="Q945" s="7" t="s">
        <v>331</v>
      </c>
      <c r="R945" s="7" t="s">
        <v>11</v>
      </c>
      <c r="S945" s="7" t="s">
        <v>331</v>
      </c>
      <c r="T945" s="53"/>
      <c r="U945" s="53"/>
    </row>
    <row r="946" spans="1:21" s="55" customFormat="1" ht="64.5" customHeight="1" x14ac:dyDescent="0.25">
      <c r="A946" s="247"/>
      <c r="B946" s="250"/>
      <c r="C946" s="182" t="s">
        <v>2002</v>
      </c>
      <c r="D946" s="133" t="s">
        <v>2003</v>
      </c>
      <c r="E946" s="130" t="s">
        <v>311</v>
      </c>
      <c r="F946" s="130" t="s">
        <v>1989</v>
      </c>
      <c r="G946" s="131" t="s">
        <v>1995</v>
      </c>
      <c r="H946" s="130" t="s">
        <v>11</v>
      </c>
      <c r="I946" s="132" t="s">
        <v>11</v>
      </c>
      <c r="J946" s="131" t="s">
        <v>1996</v>
      </c>
      <c r="K946" s="131" t="s">
        <v>718</v>
      </c>
      <c r="L946" s="131" t="s">
        <v>1990</v>
      </c>
      <c r="M946" s="131" t="s">
        <v>1990</v>
      </c>
      <c r="N946" s="131" t="s">
        <v>718</v>
      </c>
      <c r="O946" s="133" t="s">
        <v>1991</v>
      </c>
      <c r="P946" s="7" t="s">
        <v>331</v>
      </c>
      <c r="Q946" s="7" t="s">
        <v>331</v>
      </c>
      <c r="R946" s="7" t="s">
        <v>11</v>
      </c>
      <c r="S946" s="7" t="s">
        <v>331</v>
      </c>
      <c r="T946" s="53"/>
      <c r="U946" s="53"/>
    </row>
    <row r="947" spans="1:21" s="55" customFormat="1" ht="64.5" customHeight="1" x14ac:dyDescent="0.25">
      <c r="A947" s="247"/>
      <c r="B947" s="250"/>
      <c r="C947" s="182" t="s">
        <v>2004</v>
      </c>
      <c r="D947" s="133" t="s">
        <v>2005</v>
      </c>
      <c r="E947" s="130" t="s">
        <v>311</v>
      </c>
      <c r="F947" s="130" t="s">
        <v>1989</v>
      </c>
      <c r="G947" s="131" t="s">
        <v>1995</v>
      </c>
      <c r="H947" s="130" t="s">
        <v>11</v>
      </c>
      <c r="I947" s="132" t="s">
        <v>11</v>
      </c>
      <c r="J947" s="131" t="s">
        <v>1996</v>
      </c>
      <c r="K947" s="131" t="s">
        <v>718</v>
      </c>
      <c r="L947" s="131" t="s">
        <v>1990</v>
      </c>
      <c r="M947" s="131" t="s">
        <v>1990</v>
      </c>
      <c r="N947" s="131" t="s">
        <v>718</v>
      </c>
      <c r="O947" s="133" t="s">
        <v>1991</v>
      </c>
      <c r="P947" s="7" t="s">
        <v>331</v>
      </c>
      <c r="Q947" s="7" t="s">
        <v>331</v>
      </c>
      <c r="R947" s="7" t="s">
        <v>11</v>
      </c>
      <c r="S947" s="7" t="s">
        <v>331</v>
      </c>
      <c r="T947" s="53"/>
      <c r="U947" s="53"/>
    </row>
    <row r="948" spans="1:21" s="55" customFormat="1" ht="64.5" customHeight="1" x14ac:dyDescent="0.25">
      <c r="A948" s="247"/>
      <c r="B948" s="250"/>
      <c r="C948" s="182" t="s">
        <v>2006</v>
      </c>
      <c r="D948" s="133" t="s">
        <v>2007</v>
      </c>
      <c r="E948" s="130" t="s">
        <v>311</v>
      </c>
      <c r="F948" s="130" t="s">
        <v>1989</v>
      </c>
      <c r="G948" s="131" t="s">
        <v>1995</v>
      </c>
      <c r="H948" s="130" t="s">
        <v>11</v>
      </c>
      <c r="I948" s="130" t="s">
        <v>11</v>
      </c>
      <c r="J948" s="131" t="s">
        <v>1996</v>
      </c>
      <c r="K948" s="131" t="s">
        <v>718</v>
      </c>
      <c r="L948" s="131" t="s">
        <v>1990</v>
      </c>
      <c r="M948" s="131" t="s">
        <v>1990</v>
      </c>
      <c r="N948" s="131" t="s">
        <v>718</v>
      </c>
      <c r="O948" s="133" t="s">
        <v>1991</v>
      </c>
      <c r="P948" s="7" t="s">
        <v>331</v>
      </c>
      <c r="Q948" s="7" t="s">
        <v>331</v>
      </c>
      <c r="R948" s="7" t="s">
        <v>11</v>
      </c>
      <c r="S948" s="7" t="s">
        <v>331</v>
      </c>
      <c r="T948" s="53"/>
      <c r="U948" s="53"/>
    </row>
    <row r="949" spans="1:21" s="55" customFormat="1" ht="64.5" customHeight="1" x14ac:dyDescent="0.25">
      <c r="A949" s="247"/>
      <c r="B949" s="250"/>
      <c r="C949" s="182" t="s">
        <v>2008</v>
      </c>
      <c r="D949" s="133" t="s">
        <v>2003</v>
      </c>
      <c r="E949" s="130" t="s">
        <v>311</v>
      </c>
      <c r="F949" s="130" t="s">
        <v>1989</v>
      </c>
      <c r="G949" s="131" t="s">
        <v>1995</v>
      </c>
      <c r="H949" s="130" t="s">
        <v>11</v>
      </c>
      <c r="I949" s="132" t="s">
        <v>11</v>
      </c>
      <c r="J949" s="131" t="s">
        <v>1996</v>
      </c>
      <c r="K949" s="131" t="s">
        <v>718</v>
      </c>
      <c r="L949" s="131" t="s">
        <v>1990</v>
      </c>
      <c r="M949" s="131" t="s">
        <v>1990</v>
      </c>
      <c r="N949" s="131" t="s">
        <v>718</v>
      </c>
      <c r="O949" s="133" t="s">
        <v>1991</v>
      </c>
      <c r="P949" s="7" t="s">
        <v>331</v>
      </c>
      <c r="Q949" s="7" t="s">
        <v>331</v>
      </c>
      <c r="R949" s="7" t="s">
        <v>11</v>
      </c>
      <c r="S949" s="7" t="s">
        <v>331</v>
      </c>
      <c r="T949" s="53"/>
      <c r="U949" s="53"/>
    </row>
    <row r="950" spans="1:21" s="55" customFormat="1" ht="64.5" customHeight="1" x14ac:dyDescent="0.25">
      <c r="A950" s="247"/>
      <c r="B950" s="250"/>
      <c r="C950" s="182" t="s">
        <v>2009</v>
      </c>
      <c r="D950" s="133" t="s">
        <v>2005</v>
      </c>
      <c r="E950" s="130" t="s">
        <v>311</v>
      </c>
      <c r="F950" s="130" t="s">
        <v>1989</v>
      </c>
      <c r="G950" s="131" t="s">
        <v>1995</v>
      </c>
      <c r="H950" s="130" t="s">
        <v>11</v>
      </c>
      <c r="I950" s="132" t="s">
        <v>11</v>
      </c>
      <c r="J950" s="131" t="s">
        <v>1996</v>
      </c>
      <c r="K950" s="131" t="s">
        <v>718</v>
      </c>
      <c r="L950" s="131" t="s">
        <v>1990</v>
      </c>
      <c r="M950" s="131" t="s">
        <v>1990</v>
      </c>
      <c r="N950" s="131" t="s">
        <v>718</v>
      </c>
      <c r="O950" s="133" t="s">
        <v>1991</v>
      </c>
      <c r="P950" s="7" t="s">
        <v>331</v>
      </c>
      <c r="Q950" s="7" t="s">
        <v>331</v>
      </c>
      <c r="R950" s="7" t="s">
        <v>11</v>
      </c>
      <c r="S950" s="7" t="s">
        <v>331</v>
      </c>
      <c r="T950" s="53"/>
      <c r="U950" s="53"/>
    </row>
    <row r="951" spans="1:21" s="55" customFormat="1" ht="64.5" customHeight="1" x14ac:dyDescent="0.25">
      <c r="A951" s="247"/>
      <c r="B951" s="250"/>
      <c r="C951" s="182" t="s">
        <v>2010</v>
      </c>
      <c r="D951" s="133" t="s">
        <v>1970</v>
      </c>
      <c r="E951" s="132" t="s">
        <v>311</v>
      </c>
      <c r="F951" s="132" t="s">
        <v>1989</v>
      </c>
      <c r="G951" s="133" t="s">
        <v>1995</v>
      </c>
      <c r="H951" s="132" t="s">
        <v>11</v>
      </c>
      <c r="I951" s="132" t="s">
        <v>11</v>
      </c>
      <c r="J951" s="133" t="s">
        <v>1996</v>
      </c>
      <c r="K951" s="133" t="s">
        <v>718</v>
      </c>
      <c r="L951" s="133" t="s">
        <v>1990</v>
      </c>
      <c r="M951" s="133" t="s">
        <v>1990</v>
      </c>
      <c r="N951" s="133" t="s">
        <v>718</v>
      </c>
      <c r="O951" s="133" t="s">
        <v>1991</v>
      </c>
      <c r="P951" s="7" t="s">
        <v>331</v>
      </c>
      <c r="Q951" s="7" t="s">
        <v>331</v>
      </c>
      <c r="R951" s="7" t="s">
        <v>11</v>
      </c>
      <c r="S951" s="7" t="s">
        <v>331</v>
      </c>
      <c r="T951" s="53"/>
      <c r="U951" s="53"/>
    </row>
    <row r="952" spans="1:21" s="55" customFormat="1" ht="51.75" customHeight="1" thickBot="1" x14ac:dyDescent="0.3">
      <c r="A952" s="248"/>
      <c r="B952" s="251"/>
      <c r="C952" s="3" t="s">
        <v>331</v>
      </c>
      <c r="D952" s="41" t="s">
        <v>331</v>
      </c>
      <c r="E952" s="41" t="s">
        <v>331</v>
      </c>
      <c r="F952" s="41" t="s">
        <v>331</v>
      </c>
      <c r="G952" s="41" t="s">
        <v>331</v>
      </c>
      <c r="H952" s="41" t="s">
        <v>331</v>
      </c>
      <c r="I952" s="41" t="s">
        <v>331</v>
      </c>
      <c r="J952" s="41" t="s">
        <v>331</v>
      </c>
      <c r="K952" s="41" t="s">
        <v>331</v>
      </c>
      <c r="L952" s="41" t="s">
        <v>331</v>
      </c>
      <c r="M952" s="41" t="s">
        <v>331</v>
      </c>
      <c r="N952" s="41" t="s">
        <v>331</v>
      </c>
      <c r="O952" s="10" t="s">
        <v>331</v>
      </c>
      <c r="P952" s="41" t="s">
        <v>331</v>
      </c>
      <c r="Q952" s="41" t="s">
        <v>331</v>
      </c>
      <c r="R952" s="41" t="s">
        <v>331</v>
      </c>
      <c r="S952" s="41" t="s">
        <v>331</v>
      </c>
      <c r="T952" s="53"/>
      <c r="U952" s="53"/>
    </row>
    <row r="953" spans="1:21" s="55" customFormat="1" ht="99.75" x14ac:dyDescent="0.25">
      <c r="A953" s="388" t="s">
        <v>295</v>
      </c>
      <c r="B953" s="249"/>
      <c r="C953" s="7" t="s">
        <v>1094</v>
      </c>
      <c r="D953" s="41" t="s">
        <v>538</v>
      </c>
      <c r="E953" s="7" t="s">
        <v>311</v>
      </c>
      <c r="F953" s="41" t="s">
        <v>312</v>
      </c>
      <c r="G953" s="41" t="s">
        <v>315</v>
      </c>
      <c r="H953" s="41" t="s">
        <v>11</v>
      </c>
      <c r="I953" s="41" t="s">
        <v>331</v>
      </c>
      <c r="J953" s="41" t="s">
        <v>1616</v>
      </c>
      <c r="K953" s="41" t="s">
        <v>1616</v>
      </c>
      <c r="L953" s="41" t="s">
        <v>330</v>
      </c>
      <c r="M953" s="41" t="s">
        <v>331</v>
      </c>
      <c r="N953" s="41" t="s">
        <v>1616</v>
      </c>
      <c r="O953" s="41" t="str">
        <f>PROPER("CONSEJO SUPERIOR
ACUERDO N0.008
Junio 22 de 2011 ESTATUTO DE INVESTIGACIONES
CONSEJO ACADÉMICO
ACUERDO No. 001-B
Mayo 13 de 2009")</f>
        <v>Consejo Superior
Acuerdo N0.008
Junio 22 De 2011 Estatuto De Investigaciones
Consejo Académico
Acuerdo No. 001-B
Mayo 13 De 2009</v>
      </c>
      <c r="P953" s="41" t="s">
        <v>331</v>
      </c>
      <c r="Q953" s="41" t="s">
        <v>331</v>
      </c>
      <c r="R953" s="41" t="s">
        <v>316</v>
      </c>
      <c r="S953" s="41" t="s">
        <v>331</v>
      </c>
      <c r="T953" s="53"/>
      <c r="U953" s="53"/>
    </row>
    <row r="954" spans="1:21" s="55" customFormat="1" ht="99.75" x14ac:dyDescent="0.25">
      <c r="A954" s="389"/>
      <c r="B954" s="250"/>
      <c r="C954" s="7" t="s">
        <v>658</v>
      </c>
      <c r="D954" s="48" t="s">
        <v>1614</v>
      </c>
      <c r="E954" s="7" t="s">
        <v>311</v>
      </c>
      <c r="F954" s="8" t="s">
        <v>735</v>
      </c>
      <c r="G954" s="41" t="s">
        <v>816</v>
      </c>
      <c r="H954" s="41" t="s">
        <v>11</v>
      </c>
      <c r="I954" s="41" t="s">
        <v>331</v>
      </c>
      <c r="J954" s="41" t="s">
        <v>1616</v>
      </c>
      <c r="K954" s="41" t="s">
        <v>1616</v>
      </c>
      <c r="L954" s="4" t="s">
        <v>496</v>
      </c>
      <c r="M954" s="41" t="s">
        <v>331</v>
      </c>
      <c r="N954" s="41" t="s">
        <v>1616</v>
      </c>
      <c r="O954" s="41" t="str">
        <f>PROPER("CONSEJO SUPERIOR
ACUERDO N0.008
Junio 22 de 2011 ESTATUTO DE INVESTIGACIONES
CONSEJO ACADÉMICO
ACUERDO No. 001-B
Mayo 13 de 2009")</f>
        <v>Consejo Superior
Acuerdo N0.008
Junio 22 De 2011 Estatuto De Investigaciones
Consejo Académico
Acuerdo No. 001-B
Mayo 13 De 2009</v>
      </c>
      <c r="P954" s="41" t="s">
        <v>331</v>
      </c>
      <c r="Q954" s="41" t="s">
        <v>331</v>
      </c>
      <c r="R954" s="41" t="s">
        <v>316</v>
      </c>
      <c r="S954" s="41" t="s">
        <v>331</v>
      </c>
      <c r="T954" s="53"/>
      <c r="U954" s="53"/>
    </row>
    <row r="955" spans="1:21" s="55" customFormat="1" ht="99.75" x14ac:dyDescent="0.25">
      <c r="A955" s="389"/>
      <c r="B955" s="250"/>
      <c r="C955" s="7" t="s">
        <v>1063</v>
      </c>
      <c r="D955" s="41" t="s">
        <v>1068</v>
      </c>
      <c r="E955" s="7" t="s">
        <v>311</v>
      </c>
      <c r="F955" s="8" t="s">
        <v>735</v>
      </c>
      <c r="G955" s="41" t="s">
        <v>816</v>
      </c>
      <c r="H955" s="41" t="s">
        <v>11</v>
      </c>
      <c r="I955" s="41" t="s">
        <v>331</v>
      </c>
      <c r="J955" s="41" t="s">
        <v>1616</v>
      </c>
      <c r="K955" s="41" t="s">
        <v>1616</v>
      </c>
      <c r="L955" s="4" t="s">
        <v>496</v>
      </c>
      <c r="M955" s="41" t="s">
        <v>331</v>
      </c>
      <c r="N955" s="41" t="s">
        <v>1616</v>
      </c>
      <c r="O955" s="41" t="str">
        <f>PROPER("CONSEJO SUPERIOR
ACUERDO N0.008
Junio 22 de 2011 ESTATUTO DE INVESTIGACIONES
CONSEJO ACADÉMICO
ACUERDO No. 001-B
Mayo 13 de 2009")</f>
        <v>Consejo Superior
Acuerdo N0.008
Junio 22 De 2011 Estatuto De Investigaciones
Consejo Académico
Acuerdo No. 001-B
Mayo 13 De 2009</v>
      </c>
      <c r="P955" s="41" t="s">
        <v>331</v>
      </c>
      <c r="Q955" s="41" t="s">
        <v>331</v>
      </c>
      <c r="R955" s="41" t="s">
        <v>316</v>
      </c>
      <c r="S955" s="41" t="s">
        <v>331</v>
      </c>
      <c r="T955" s="53"/>
      <c r="U955" s="53"/>
    </row>
    <row r="956" spans="1:21" ht="100.5" thickBot="1" x14ac:dyDescent="0.3">
      <c r="A956" s="390"/>
      <c r="B956" s="251"/>
      <c r="C956" s="7" t="s">
        <v>657</v>
      </c>
      <c r="D956" s="96" t="s">
        <v>1615</v>
      </c>
      <c r="E956" s="7" t="s">
        <v>311</v>
      </c>
      <c r="F956" s="8" t="s">
        <v>735</v>
      </c>
      <c r="G956" s="43" t="s">
        <v>816</v>
      </c>
      <c r="H956" s="10" t="s">
        <v>11</v>
      </c>
      <c r="I956" s="43" t="s">
        <v>331</v>
      </c>
      <c r="J956" s="43" t="s">
        <v>1616</v>
      </c>
      <c r="K956" s="43" t="s">
        <v>1616</v>
      </c>
      <c r="L956" s="10" t="s">
        <v>330</v>
      </c>
      <c r="M956" s="43" t="s">
        <v>331</v>
      </c>
      <c r="N956" s="43" t="s">
        <v>1616</v>
      </c>
      <c r="O956" s="41" t="str">
        <f>PROPER("CONSEJO SUPERIOR
ACUERDO N0.008
Junio 22 de 2011 ESTATUTO DE INVESTIGACIONES
CONSEJO ACADÉMICO
ACUERDO No. 001-B
Mayo 13 de 2009")</f>
        <v>Consejo Superior
Acuerdo N0.008
Junio 22 De 2011 Estatuto De Investigaciones
Consejo Académico
Acuerdo No. 001-B
Mayo 13 De 2009</v>
      </c>
      <c r="P956" s="43" t="s">
        <v>331</v>
      </c>
      <c r="Q956" s="43" t="s">
        <v>331</v>
      </c>
      <c r="R956" s="10" t="s">
        <v>316</v>
      </c>
      <c r="S956" s="43" t="s">
        <v>331</v>
      </c>
      <c r="T956" s="35"/>
      <c r="U956" s="36"/>
    </row>
    <row r="957" spans="1:21" s="55" customFormat="1" ht="181.7" customHeight="1" thickBot="1" x14ac:dyDescent="0.3">
      <c r="A957" s="352" t="s">
        <v>296</v>
      </c>
      <c r="B957" s="15" t="s">
        <v>297</v>
      </c>
      <c r="C957" s="3" t="s">
        <v>761</v>
      </c>
      <c r="D957" s="6" t="s">
        <v>938</v>
      </c>
      <c r="E957" s="7" t="s">
        <v>311</v>
      </c>
      <c r="F957" s="10" t="s">
        <v>762</v>
      </c>
      <c r="G957" s="41" t="s">
        <v>765</v>
      </c>
      <c r="H957" s="7" t="s">
        <v>11</v>
      </c>
      <c r="I957" s="7" t="s">
        <v>331</v>
      </c>
      <c r="J957" s="41" t="s">
        <v>934</v>
      </c>
      <c r="K957" s="6" t="s">
        <v>763</v>
      </c>
      <c r="L957" s="7" t="s">
        <v>330</v>
      </c>
      <c r="M957" s="7" t="s">
        <v>330</v>
      </c>
      <c r="N957" s="41" t="s">
        <v>349</v>
      </c>
      <c r="O957" s="41" t="s">
        <v>764</v>
      </c>
      <c r="P957" s="111" t="s">
        <v>331</v>
      </c>
      <c r="Q957" s="7" t="s">
        <v>331</v>
      </c>
      <c r="R957" s="7" t="s">
        <v>331</v>
      </c>
      <c r="S957" s="7" t="s">
        <v>331</v>
      </c>
      <c r="T957" s="53"/>
      <c r="U957" s="53"/>
    </row>
    <row r="958" spans="1:21" s="55" customFormat="1" ht="70.5" customHeight="1" x14ac:dyDescent="0.25">
      <c r="A958" s="353"/>
      <c r="B958" s="252" t="s">
        <v>298</v>
      </c>
      <c r="C958" s="185" t="s">
        <v>766</v>
      </c>
      <c r="D958" s="6" t="s">
        <v>772</v>
      </c>
      <c r="E958" s="7" t="s">
        <v>311</v>
      </c>
      <c r="F958" s="10" t="s">
        <v>762</v>
      </c>
      <c r="G958" s="41" t="s">
        <v>765</v>
      </c>
      <c r="H958" s="7" t="s">
        <v>11</v>
      </c>
      <c r="I958" s="7" t="s">
        <v>331</v>
      </c>
      <c r="J958" s="41" t="s">
        <v>934</v>
      </c>
      <c r="K958" s="6" t="s">
        <v>769</v>
      </c>
      <c r="L958" s="41" t="s">
        <v>774</v>
      </c>
      <c r="M958" s="41" t="s">
        <v>774</v>
      </c>
      <c r="N958" s="41" t="s">
        <v>349</v>
      </c>
      <c r="O958" s="41" t="s">
        <v>764</v>
      </c>
      <c r="P958" s="111" t="s">
        <v>331</v>
      </c>
      <c r="Q958" s="7" t="s">
        <v>331</v>
      </c>
      <c r="R958" s="7" t="s">
        <v>331</v>
      </c>
      <c r="S958" s="7" t="s">
        <v>331</v>
      </c>
      <c r="T958" s="53"/>
      <c r="U958" s="53"/>
    </row>
    <row r="959" spans="1:21" s="55" customFormat="1" ht="55.7" customHeight="1" x14ac:dyDescent="0.25">
      <c r="A959" s="353"/>
      <c r="B959" s="253"/>
      <c r="C959" s="185" t="s">
        <v>767</v>
      </c>
      <c r="D959" s="6" t="s">
        <v>771</v>
      </c>
      <c r="E959" s="7" t="s">
        <v>311</v>
      </c>
      <c r="F959" s="10" t="s">
        <v>762</v>
      </c>
      <c r="G959" s="41" t="s">
        <v>1673</v>
      </c>
      <c r="H959" s="7" t="s">
        <v>11</v>
      </c>
      <c r="I959" s="7" t="s">
        <v>331</v>
      </c>
      <c r="J959" s="41" t="s">
        <v>934</v>
      </c>
      <c r="K959" s="6" t="s">
        <v>769</v>
      </c>
      <c r="L959" s="41" t="s">
        <v>774</v>
      </c>
      <c r="M959" s="41" t="s">
        <v>774</v>
      </c>
      <c r="N959" s="41" t="s">
        <v>349</v>
      </c>
      <c r="O959" s="122" t="s">
        <v>764</v>
      </c>
      <c r="P959" s="111" t="s">
        <v>331</v>
      </c>
      <c r="Q959" s="7" t="s">
        <v>331</v>
      </c>
      <c r="R959" s="7" t="s">
        <v>331</v>
      </c>
      <c r="S959" s="7" t="s">
        <v>331</v>
      </c>
      <c r="T959" s="53"/>
      <c r="U959" s="53"/>
    </row>
    <row r="960" spans="1:21" s="55" customFormat="1" ht="78.75" customHeight="1" thickBot="1" x14ac:dyDescent="0.3">
      <c r="A960" s="353"/>
      <c r="B960" s="254"/>
      <c r="C960" s="185" t="s">
        <v>768</v>
      </c>
      <c r="D960" s="6" t="s">
        <v>773</v>
      </c>
      <c r="E960" s="7" t="s">
        <v>311</v>
      </c>
      <c r="F960" s="41" t="s">
        <v>312</v>
      </c>
      <c r="G960" s="41" t="s">
        <v>315</v>
      </c>
      <c r="H960" s="7" t="s">
        <v>11</v>
      </c>
      <c r="I960" s="7" t="s">
        <v>331</v>
      </c>
      <c r="J960" s="41" t="s">
        <v>934</v>
      </c>
      <c r="K960" s="6" t="s">
        <v>770</v>
      </c>
      <c r="L960" s="41" t="s">
        <v>774</v>
      </c>
      <c r="M960" s="41" t="s">
        <v>774</v>
      </c>
      <c r="N960" s="41" t="s">
        <v>349</v>
      </c>
      <c r="O960" s="41" t="s">
        <v>764</v>
      </c>
      <c r="P960" s="111" t="s">
        <v>331</v>
      </c>
      <c r="Q960" s="7" t="s">
        <v>331</v>
      </c>
      <c r="R960" s="7" t="s">
        <v>331</v>
      </c>
      <c r="S960" s="7" t="s">
        <v>331</v>
      </c>
      <c r="T960" s="53"/>
      <c r="U960" s="53"/>
    </row>
    <row r="961" spans="1:23" ht="95.45" customHeight="1" x14ac:dyDescent="0.25">
      <c r="A961" s="383"/>
      <c r="B961" s="280" t="s">
        <v>299</v>
      </c>
      <c r="C961" s="192" t="s">
        <v>775</v>
      </c>
      <c r="D961" s="9" t="s">
        <v>783</v>
      </c>
      <c r="E961" s="10" t="s">
        <v>311</v>
      </c>
      <c r="F961" s="10" t="s">
        <v>779</v>
      </c>
      <c r="G961" s="43" t="s">
        <v>780</v>
      </c>
      <c r="H961" s="10" t="s">
        <v>11</v>
      </c>
      <c r="I961" s="10" t="s">
        <v>11</v>
      </c>
      <c r="J961" s="43" t="s">
        <v>934</v>
      </c>
      <c r="K961" s="9" t="s">
        <v>770</v>
      </c>
      <c r="L961" s="43" t="s">
        <v>781</v>
      </c>
      <c r="M961" s="43" t="s">
        <v>781</v>
      </c>
      <c r="N961" s="43" t="s">
        <v>349</v>
      </c>
      <c r="O961" s="43" t="s">
        <v>764</v>
      </c>
      <c r="P961" s="10" t="s">
        <v>331</v>
      </c>
      <c r="Q961" s="10" t="s">
        <v>331</v>
      </c>
      <c r="R961" s="10" t="s">
        <v>331</v>
      </c>
      <c r="S961" s="10" t="s">
        <v>331</v>
      </c>
      <c r="T961" s="35"/>
      <c r="U961" s="35"/>
    </row>
    <row r="962" spans="1:23" ht="48.75" customHeight="1" x14ac:dyDescent="0.25">
      <c r="A962" s="383"/>
      <c r="B962" s="281"/>
      <c r="C962" s="192" t="s">
        <v>776</v>
      </c>
      <c r="D962" s="9" t="s">
        <v>782</v>
      </c>
      <c r="E962" s="10" t="s">
        <v>311</v>
      </c>
      <c r="F962" s="10" t="s">
        <v>762</v>
      </c>
      <c r="G962" s="43" t="s">
        <v>1673</v>
      </c>
      <c r="H962" s="10" t="s">
        <v>11</v>
      </c>
      <c r="I962" s="10" t="s">
        <v>11</v>
      </c>
      <c r="J962" s="43" t="s">
        <v>934</v>
      </c>
      <c r="K962" s="9" t="s">
        <v>770</v>
      </c>
      <c r="L962" s="43" t="s">
        <v>781</v>
      </c>
      <c r="M962" s="43" t="s">
        <v>781</v>
      </c>
      <c r="N962" s="43" t="s">
        <v>349</v>
      </c>
      <c r="O962" s="43" t="s">
        <v>764</v>
      </c>
      <c r="P962" s="10" t="s">
        <v>331</v>
      </c>
      <c r="Q962" s="10" t="s">
        <v>331</v>
      </c>
      <c r="R962" s="10" t="s">
        <v>331</v>
      </c>
      <c r="S962" s="10" t="s">
        <v>331</v>
      </c>
      <c r="T962" s="35"/>
      <c r="U962" s="35"/>
    </row>
    <row r="963" spans="1:23" ht="63.2" customHeight="1" x14ac:dyDescent="0.25">
      <c r="A963" s="383"/>
      <c r="B963" s="281"/>
      <c r="C963" s="192" t="s">
        <v>777</v>
      </c>
      <c r="D963" s="9" t="s">
        <v>784</v>
      </c>
      <c r="E963" s="10" t="s">
        <v>311</v>
      </c>
      <c r="F963" s="10" t="s">
        <v>762</v>
      </c>
      <c r="G963" s="43" t="s">
        <v>1679</v>
      </c>
      <c r="H963" s="10" t="s">
        <v>11</v>
      </c>
      <c r="I963" s="10" t="s">
        <v>11</v>
      </c>
      <c r="J963" s="43" t="s">
        <v>934</v>
      </c>
      <c r="K963" s="9" t="s">
        <v>770</v>
      </c>
      <c r="L963" s="43" t="s">
        <v>781</v>
      </c>
      <c r="M963" s="43" t="s">
        <v>781</v>
      </c>
      <c r="N963" s="43" t="s">
        <v>349</v>
      </c>
      <c r="O963" s="43" t="s">
        <v>764</v>
      </c>
      <c r="P963" s="10" t="s">
        <v>331</v>
      </c>
      <c r="Q963" s="10" t="s">
        <v>331</v>
      </c>
      <c r="R963" s="10" t="s">
        <v>331</v>
      </c>
      <c r="S963" s="10" t="s">
        <v>331</v>
      </c>
      <c r="T963" s="35"/>
      <c r="U963" s="35"/>
    </row>
    <row r="964" spans="1:23" ht="48" customHeight="1" thickBot="1" x14ac:dyDescent="0.3">
      <c r="A964" s="383"/>
      <c r="B964" s="282"/>
      <c r="C964" s="192" t="s">
        <v>778</v>
      </c>
      <c r="D964" s="9" t="s">
        <v>785</v>
      </c>
      <c r="E964" s="10" t="s">
        <v>311</v>
      </c>
      <c r="F964" s="41" t="s">
        <v>312</v>
      </c>
      <c r="G964" s="43" t="s">
        <v>315</v>
      </c>
      <c r="H964" s="10" t="s">
        <v>11</v>
      </c>
      <c r="I964" s="10" t="s">
        <v>331</v>
      </c>
      <c r="J964" s="43" t="s">
        <v>934</v>
      </c>
      <c r="K964" s="9" t="s">
        <v>770</v>
      </c>
      <c r="L964" s="43" t="s">
        <v>774</v>
      </c>
      <c r="M964" s="43" t="s">
        <v>774</v>
      </c>
      <c r="N964" s="43" t="s">
        <v>349</v>
      </c>
      <c r="O964" s="43" t="s">
        <v>764</v>
      </c>
      <c r="P964" s="10" t="s">
        <v>331</v>
      </c>
      <c r="Q964" s="10" t="s">
        <v>331</v>
      </c>
      <c r="R964" s="10" t="s">
        <v>331</v>
      </c>
      <c r="S964" s="10" t="s">
        <v>331</v>
      </c>
      <c r="T964" s="35"/>
      <c r="U964" s="35"/>
    </row>
    <row r="965" spans="1:23" s="97" customFormat="1" ht="199.5" x14ac:dyDescent="0.25">
      <c r="A965" s="353"/>
      <c r="B965" s="280" t="s">
        <v>300</v>
      </c>
      <c r="C965" s="194" t="s">
        <v>786</v>
      </c>
      <c r="D965" s="9" t="s">
        <v>939</v>
      </c>
      <c r="E965" s="10" t="s">
        <v>311</v>
      </c>
      <c r="F965" s="10" t="s">
        <v>762</v>
      </c>
      <c r="G965" s="10" t="s">
        <v>940</v>
      </c>
      <c r="H965" s="10" t="s">
        <v>11</v>
      </c>
      <c r="I965" s="10" t="s">
        <v>11</v>
      </c>
      <c r="J965" s="43" t="s">
        <v>934</v>
      </c>
      <c r="K965" s="9" t="s">
        <v>941</v>
      </c>
      <c r="L965" s="10" t="s">
        <v>334</v>
      </c>
      <c r="M965" s="10" t="s">
        <v>334</v>
      </c>
      <c r="N965" s="43" t="s">
        <v>349</v>
      </c>
      <c r="O965" s="43" t="s">
        <v>942</v>
      </c>
      <c r="P965" s="10" t="s">
        <v>331</v>
      </c>
      <c r="Q965" s="10" t="s">
        <v>331</v>
      </c>
      <c r="R965" s="10" t="s">
        <v>331</v>
      </c>
      <c r="S965" s="10" t="s">
        <v>331</v>
      </c>
      <c r="T965" s="35"/>
      <c r="U965" s="35"/>
      <c r="V965" s="55"/>
      <c r="W965" s="55"/>
    </row>
    <row r="966" spans="1:23" s="97" customFormat="1" ht="57.75" customHeight="1" thickBot="1" x14ac:dyDescent="0.3">
      <c r="A966" s="353"/>
      <c r="B966" s="282"/>
      <c r="C966" s="194" t="s">
        <v>787</v>
      </c>
      <c r="D966" s="9" t="s">
        <v>943</v>
      </c>
      <c r="E966" s="10" t="s">
        <v>311</v>
      </c>
      <c r="F966" s="10" t="s">
        <v>762</v>
      </c>
      <c r="G966" s="43" t="s">
        <v>378</v>
      </c>
      <c r="H966" s="10" t="s">
        <v>11</v>
      </c>
      <c r="I966" s="10" t="s">
        <v>331</v>
      </c>
      <c r="J966" s="43" t="s">
        <v>934</v>
      </c>
      <c r="K966" s="9" t="s">
        <v>941</v>
      </c>
      <c r="L966" s="10" t="s">
        <v>334</v>
      </c>
      <c r="M966" s="10" t="s">
        <v>334</v>
      </c>
      <c r="N966" s="43" t="s">
        <v>349</v>
      </c>
      <c r="O966" s="43" t="s">
        <v>942</v>
      </c>
      <c r="P966" s="10" t="s">
        <v>331</v>
      </c>
      <c r="Q966" s="10" t="s">
        <v>331</v>
      </c>
      <c r="R966" s="10" t="s">
        <v>331</v>
      </c>
      <c r="S966" s="10" t="s">
        <v>331</v>
      </c>
      <c r="T966" s="35"/>
      <c r="U966" s="35"/>
      <c r="V966" s="55"/>
      <c r="W966" s="55"/>
    </row>
    <row r="967" spans="1:23" s="97" customFormat="1" ht="57.75" customHeight="1" x14ac:dyDescent="0.25">
      <c r="A967" s="353"/>
      <c r="B967" s="280" t="s">
        <v>301</v>
      </c>
      <c r="C967" s="192" t="s">
        <v>944</v>
      </c>
      <c r="D967" s="9" t="s">
        <v>945</v>
      </c>
      <c r="E967" s="10" t="s">
        <v>311</v>
      </c>
      <c r="F967" s="10" t="s">
        <v>762</v>
      </c>
      <c r="G967" s="8" t="s">
        <v>1682</v>
      </c>
      <c r="H967" s="10" t="s">
        <v>11</v>
      </c>
      <c r="I967" s="10" t="s">
        <v>331</v>
      </c>
      <c r="J967" s="43" t="s">
        <v>934</v>
      </c>
      <c r="K967" s="9" t="s">
        <v>770</v>
      </c>
      <c r="L967" s="43" t="s">
        <v>330</v>
      </c>
      <c r="M967" s="43" t="s">
        <v>330</v>
      </c>
      <c r="N967" s="43" t="s">
        <v>349</v>
      </c>
      <c r="O967" s="43" t="s">
        <v>942</v>
      </c>
      <c r="P967" s="10" t="s">
        <v>331</v>
      </c>
      <c r="Q967" s="10" t="s">
        <v>331</v>
      </c>
      <c r="R967" s="10" t="s">
        <v>331</v>
      </c>
      <c r="S967" s="10" t="s">
        <v>331</v>
      </c>
      <c r="T967" s="35"/>
      <c r="U967" s="35"/>
      <c r="V967" s="55"/>
      <c r="W967" s="55"/>
    </row>
    <row r="968" spans="1:23" ht="200.25" thickBot="1" x14ac:dyDescent="0.3">
      <c r="A968" s="353"/>
      <c r="B968" s="282"/>
      <c r="C968" s="192" t="s">
        <v>946</v>
      </c>
      <c r="D968" s="9" t="s">
        <v>947</v>
      </c>
      <c r="E968" s="10" t="s">
        <v>311</v>
      </c>
      <c r="F968" s="41" t="s">
        <v>312</v>
      </c>
      <c r="G968" s="43" t="s">
        <v>315</v>
      </c>
      <c r="H968" s="10" t="s">
        <v>11</v>
      </c>
      <c r="I968" s="10" t="s">
        <v>331</v>
      </c>
      <c r="J968" s="43" t="s">
        <v>934</v>
      </c>
      <c r="K968" s="9" t="s">
        <v>770</v>
      </c>
      <c r="L968" s="43" t="s">
        <v>330</v>
      </c>
      <c r="M968" s="43" t="s">
        <v>330</v>
      </c>
      <c r="N968" s="43" t="s">
        <v>349</v>
      </c>
      <c r="O968" s="43" t="s">
        <v>942</v>
      </c>
      <c r="P968" s="137" t="s">
        <v>331</v>
      </c>
      <c r="Q968" s="137" t="s">
        <v>331</v>
      </c>
      <c r="R968" s="137" t="s">
        <v>331</v>
      </c>
      <c r="S968" s="137" t="s">
        <v>331</v>
      </c>
      <c r="T968" s="35"/>
      <c r="U968" s="35"/>
    </row>
    <row r="969" spans="1:23" ht="97.5" customHeight="1" x14ac:dyDescent="0.25">
      <c r="A969" s="353"/>
      <c r="B969" s="280" t="s">
        <v>302</v>
      </c>
      <c r="C969" s="192" t="s">
        <v>948</v>
      </c>
      <c r="D969" s="9" t="s">
        <v>949</v>
      </c>
      <c r="E969" s="10" t="s">
        <v>311</v>
      </c>
      <c r="F969" s="43" t="s">
        <v>1671</v>
      </c>
      <c r="G969" s="8" t="s">
        <v>1682</v>
      </c>
      <c r="H969" s="10" t="s">
        <v>11</v>
      </c>
      <c r="I969" s="10" t="s">
        <v>331</v>
      </c>
      <c r="J969" s="43" t="s">
        <v>934</v>
      </c>
      <c r="K969" s="9" t="s">
        <v>770</v>
      </c>
      <c r="L969" s="43" t="s">
        <v>774</v>
      </c>
      <c r="M969" s="43" t="s">
        <v>774</v>
      </c>
      <c r="N969" s="43" t="s">
        <v>349</v>
      </c>
      <c r="O969" s="43" t="s">
        <v>942</v>
      </c>
      <c r="P969" s="137" t="s">
        <v>331</v>
      </c>
      <c r="Q969" s="137" t="s">
        <v>331</v>
      </c>
      <c r="R969" s="137" t="s">
        <v>331</v>
      </c>
      <c r="S969" s="137" t="s">
        <v>331</v>
      </c>
      <c r="T969" s="35"/>
      <c r="U969" s="35"/>
    </row>
    <row r="970" spans="1:23" ht="93" customHeight="1" thickBot="1" x14ac:dyDescent="0.3">
      <c r="A970" s="353"/>
      <c r="B970" s="282"/>
      <c r="C970" s="192" t="s">
        <v>950</v>
      </c>
      <c r="D970" s="9" t="s">
        <v>951</v>
      </c>
      <c r="E970" s="10" t="s">
        <v>311</v>
      </c>
      <c r="F970" s="41" t="s">
        <v>312</v>
      </c>
      <c r="G970" s="43" t="s">
        <v>315</v>
      </c>
      <c r="H970" s="10" t="s">
        <v>11</v>
      </c>
      <c r="I970" s="10" t="s">
        <v>331</v>
      </c>
      <c r="J970" s="43" t="s">
        <v>934</v>
      </c>
      <c r="K970" s="9" t="s">
        <v>770</v>
      </c>
      <c r="L970" s="43" t="s">
        <v>952</v>
      </c>
      <c r="M970" s="43" t="s">
        <v>952</v>
      </c>
      <c r="N970" s="43" t="s">
        <v>349</v>
      </c>
      <c r="O970" s="43" t="s">
        <v>942</v>
      </c>
      <c r="P970" s="137" t="s">
        <v>331</v>
      </c>
      <c r="Q970" s="137" t="s">
        <v>331</v>
      </c>
      <c r="R970" s="137" t="s">
        <v>331</v>
      </c>
      <c r="S970" s="137" t="s">
        <v>331</v>
      </c>
      <c r="T970" s="35"/>
      <c r="U970" s="35"/>
    </row>
    <row r="971" spans="1:23" ht="75.75" customHeight="1" x14ac:dyDescent="0.25">
      <c r="A971" s="383"/>
      <c r="B971" s="280" t="s">
        <v>303</v>
      </c>
      <c r="C971" s="192" t="s">
        <v>953</v>
      </c>
      <c r="D971" s="9" t="s">
        <v>954</v>
      </c>
      <c r="E971" s="10" t="s">
        <v>311</v>
      </c>
      <c r="F971" s="8" t="s">
        <v>735</v>
      </c>
      <c r="G971" s="43" t="s">
        <v>356</v>
      </c>
      <c r="H971" s="10" t="s">
        <v>11</v>
      </c>
      <c r="I971" s="10" t="s">
        <v>331</v>
      </c>
      <c r="J971" s="43" t="s">
        <v>934</v>
      </c>
      <c r="K971" s="9" t="s">
        <v>770</v>
      </c>
      <c r="L971" s="43" t="s">
        <v>330</v>
      </c>
      <c r="M971" s="43" t="s">
        <v>330</v>
      </c>
      <c r="N971" s="43" t="s">
        <v>349</v>
      </c>
      <c r="O971" s="43" t="s">
        <v>942</v>
      </c>
      <c r="P971" s="137" t="s">
        <v>331</v>
      </c>
      <c r="Q971" s="137" t="s">
        <v>331</v>
      </c>
      <c r="R971" s="137" t="s">
        <v>331</v>
      </c>
      <c r="S971" s="137" t="s">
        <v>331</v>
      </c>
      <c r="T971" s="35"/>
      <c r="U971" s="35"/>
    </row>
    <row r="972" spans="1:23" ht="117.2" customHeight="1" x14ac:dyDescent="0.25">
      <c r="A972" s="384"/>
      <c r="B972" s="281"/>
      <c r="C972" s="192" t="s">
        <v>955</v>
      </c>
      <c r="D972" s="9" t="s">
        <v>956</v>
      </c>
      <c r="E972" s="10" t="s">
        <v>311</v>
      </c>
      <c r="F972" s="41" t="s">
        <v>312</v>
      </c>
      <c r="G972" s="43" t="s">
        <v>315</v>
      </c>
      <c r="H972" s="10" t="s">
        <v>11</v>
      </c>
      <c r="I972" s="10" t="s">
        <v>331</v>
      </c>
      <c r="J972" s="43" t="s">
        <v>934</v>
      </c>
      <c r="K972" s="9" t="s">
        <v>770</v>
      </c>
      <c r="L972" s="43" t="s">
        <v>677</v>
      </c>
      <c r="M972" s="43" t="s">
        <v>677</v>
      </c>
      <c r="N972" s="43" t="s">
        <v>349</v>
      </c>
      <c r="O972" s="43" t="s">
        <v>942</v>
      </c>
      <c r="P972" s="137" t="s">
        <v>331</v>
      </c>
      <c r="Q972" s="137" t="s">
        <v>331</v>
      </c>
      <c r="R972" s="137" t="s">
        <v>331</v>
      </c>
      <c r="S972" s="137" t="s">
        <v>331</v>
      </c>
      <c r="T972" s="35"/>
      <c r="U972" s="35"/>
    </row>
    <row r="973" spans="1:23" ht="65.25" customHeight="1" thickBot="1" x14ac:dyDescent="0.3">
      <c r="A973" s="384"/>
      <c r="B973" s="282"/>
      <c r="C973" s="192" t="s">
        <v>379</v>
      </c>
      <c r="D973" s="9" t="s">
        <v>957</v>
      </c>
      <c r="E973" s="10" t="s">
        <v>311</v>
      </c>
      <c r="F973" s="10" t="s">
        <v>762</v>
      </c>
      <c r="G973" s="8" t="s">
        <v>1682</v>
      </c>
      <c r="H973" s="10" t="s">
        <v>11</v>
      </c>
      <c r="I973" s="10" t="s">
        <v>331</v>
      </c>
      <c r="J973" s="43" t="s">
        <v>934</v>
      </c>
      <c r="K973" s="9" t="s">
        <v>770</v>
      </c>
      <c r="L973" s="43" t="s">
        <v>330</v>
      </c>
      <c r="M973" s="43" t="s">
        <v>330</v>
      </c>
      <c r="N973" s="43" t="s">
        <v>349</v>
      </c>
      <c r="O973" s="43" t="s">
        <v>942</v>
      </c>
      <c r="P973" s="137" t="s">
        <v>331</v>
      </c>
      <c r="Q973" s="137" t="s">
        <v>331</v>
      </c>
      <c r="R973" s="137" t="s">
        <v>331</v>
      </c>
      <c r="S973" s="137" t="s">
        <v>331</v>
      </c>
      <c r="T973" s="35"/>
      <c r="U973" s="35"/>
    </row>
    <row r="974" spans="1:23" ht="65.25" customHeight="1" x14ac:dyDescent="0.25">
      <c r="A974" s="354"/>
      <c r="B974" s="252" t="s">
        <v>304</v>
      </c>
      <c r="C974" s="192" t="s">
        <v>958</v>
      </c>
      <c r="D974" s="9" t="s">
        <v>959</v>
      </c>
      <c r="E974" s="10" t="s">
        <v>311</v>
      </c>
      <c r="F974" s="10" t="s">
        <v>762</v>
      </c>
      <c r="G974" s="10" t="s">
        <v>940</v>
      </c>
      <c r="H974" s="10" t="s">
        <v>11</v>
      </c>
      <c r="I974" s="10" t="s">
        <v>11</v>
      </c>
      <c r="J974" s="43" t="s">
        <v>934</v>
      </c>
      <c r="K974" s="9" t="s">
        <v>941</v>
      </c>
      <c r="L974" s="10" t="s">
        <v>334</v>
      </c>
      <c r="M974" s="10" t="s">
        <v>334</v>
      </c>
      <c r="N974" s="43" t="s">
        <v>349</v>
      </c>
      <c r="O974" s="43" t="s">
        <v>942</v>
      </c>
      <c r="P974" s="137" t="s">
        <v>331</v>
      </c>
      <c r="Q974" s="137" t="s">
        <v>331</v>
      </c>
      <c r="R974" s="137" t="s">
        <v>331</v>
      </c>
      <c r="S974" s="137" t="s">
        <v>331</v>
      </c>
      <c r="T974" s="35"/>
      <c r="U974" s="35"/>
    </row>
    <row r="975" spans="1:23" ht="210.75" customHeight="1" thickBot="1" x14ac:dyDescent="0.3">
      <c r="A975" s="354"/>
      <c r="B975" s="254"/>
      <c r="C975" s="192" t="s">
        <v>960</v>
      </c>
      <c r="D975" s="9" t="s">
        <v>961</v>
      </c>
      <c r="E975" s="10" t="s">
        <v>311</v>
      </c>
      <c r="F975" s="41" t="s">
        <v>312</v>
      </c>
      <c r="G975" s="43" t="s">
        <v>315</v>
      </c>
      <c r="H975" s="10" t="s">
        <v>11</v>
      </c>
      <c r="I975" s="10" t="s">
        <v>331</v>
      </c>
      <c r="J975" s="43" t="s">
        <v>934</v>
      </c>
      <c r="K975" s="9" t="s">
        <v>770</v>
      </c>
      <c r="L975" s="43" t="s">
        <v>343</v>
      </c>
      <c r="M975" s="43" t="s">
        <v>343</v>
      </c>
      <c r="N975" s="43" t="s">
        <v>349</v>
      </c>
      <c r="O975" s="43" t="s">
        <v>942</v>
      </c>
      <c r="P975" s="137" t="s">
        <v>331</v>
      </c>
      <c r="Q975" s="137" t="s">
        <v>331</v>
      </c>
      <c r="R975" s="137" t="s">
        <v>331</v>
      </c>
      <c r="S975" s="137" t="s">
        <v>331</v>
      </c>
      <c r="T975" s="35"/>
      <c r="U975" s="35"/>
    </row>
    <row r="976" spans="1:23" ht="271.5" thickBot="1" x14ac:dyDescent="0.3">
      <c r="A976" s="355"/>
      <c r="B976" s="11" t="s">
        <v>305</v>
      </c>
      <c r="C976" s="194" t="s">
        <v>379</v>
      </c>
      <c r="D976" s="9" t="s">
        <v>962</v>
      </c>
      <c r="E976" s="10" t="s">
        <v>311</v>
      </c>
      <c r="F976" s="10" t="s">
        <v>762</v>
      </c>
      <c r="G976" s="8" t="s">
        <v>1682</v>
      </c>
      <c r="H976" s="10" t="s">
        <v>11</v>
      </c>
      <c r="I976" s="10" t="s">
        <v>331</v>
      </c>
      <c r="J976" s="43" t="s">
        <v>934</v>
      </c>
      <c r="K976" s="9" t="s">
        <v>770</v>
      </c>
      <c r="L976" s="43" t="s">
        <v>330</v>
      </c>
      <c r="M976" s="43" t="s">
        <v>330</v>
      </c>
      <c r="N976" s="43" t="s">
        <v>349</v>
      </c>
      <c r="O976" s="43" t="s">
        <v>942</v>
      </c>
      <c r="P976" s="137" t="s">
        <v>331</v>
      </c>
      <c r="Q976" s="137" t="s">
        <v>331</v>
      </c>
      <c r="R976" s="137" t="s">
        <v>331</v>
      </c>
      <c r="S976" s="137" t="s">
        <v>331</v>
      </c>
      <c r="T976" s="35"/>
      <c r="U976" s="35"/>
    </row>
    <row r="977" spans="1:23" ht="28.5" x14ac:dyDescent="0.25">
      <c r="A977" s="39"/>
      <c r="B977" s="341" t="s">
        <v>1480</v>
      </c>
      <c r="C977" s="181" t="s">
        <v>658</v>
      </c>
      <c r="D977" s="98" t="s">
        <v>1483</v>
      </c>
      <c r="E977" s="10" t="s">
        <v>311</v>
      </c>
      <c r="F977" s="8" t="s">
        <v>735</v>
      </c>
      <c r="G977" s="8" t="s">
        <v>1677</v>
      </c>
      <c r="H977" s="8" t="s">
        <v>316</v>
      </c>
      <c r="I977" s="8" t="s">
        <v>331</v>
      </c>
      <c r="J977" s="8" t="s">
        <v>1433</v>
      </c>
      <c r="K977" s="8" t="s">
        <v>1433</v>
      </c>
      <c r="L977" s="4" t="s">
        <v>496</v>
      </c>
      <c r="M977" s="4" t="s">
        <v>496</v>
      </c>
      <c r="N977" s="8" t="s">
        <v>1433</v>
      </c>
      <c r="O977" s="43" t="s">
        <v>1487</v>
      </c>
      <c r="P977" s="10" t="s">
        <v>331</v>
      </c>
      <c r="Q977" s="10" t="s">
        <v>331</v>
      </c>
      <c r="R977" s="10" t="s">
        <v>316</v>
      </c>
      <c r="S977" s="10" t="s">
        <v>331</v>
      </c>
      <c r="T977" s="36"/>
      <c r="U977" s="36"/>
    </row>
    <row r="978" spans="1:23" ht="42.75" x14ac:dyDescent="0.25">
      <c r="A978" s="39"/>
      <c r="B978" s="341"/>
      <c r="C978" s="181" t="s">
        <v>1481</v>
      </c>
      <c r="D978" s="5" t="s">
        <v>1484</v>
      </c>
      <c r="E978" s="10" t="s">
        <v>311</v>
      </c>
      <c r="F978" s="8" t="s">
        <v>735</v>
      </c>
      <c r="G978" s="8" t="s">
        <v>1676</v>
      </c>
      <c r="H978" s="8" t="s">
        <v>316</v>
      </c>
      <c r="I978" s="8" t="s">
        <v>331</v>
      </c>
      <c r="J978" s="8" t="str">
        <f>PROPER("PLANEACIÓN FISICA")</f>
        <v>Planeación Fisica</v>
      </c>
      <c r="K978" s="8" t="str">
        <f>PROPER("PLANEACIÓN FISICA")</f>
        <v>Planeación Fisica</v>
      </c>
      <c r="L978" s="4" t="s">
        <v>496</v>
      </c>
      <c r="M978" s="4" t="s">
        <v>496</v>
      </c>
      <c r="N978" s="8" t="str">
        <f>PROPER("PLANEACIÓN FISICA")</f>
        <v>Planeación Fisica</v>
      </c>
      <c r="O978" s="43" t="s">
        <v>1488</v>
      </c>
      <c r="P978" s="10" t="s">
        <v>331</v>
      </c>
      <c r="Q978" s="10" t="s">
        <v>331</v>
      </c>
      <c r="R978" s="10" t="s">
        <v>316</v>
      </c>
      <c r="S978" s="10" t="s">
        <v>331</v>
      </c>
      <c r="T978" s="36"/>
      <c r="U978" s="36"/>
    </row>
    <row r="979" spans="1:23" ht="29.25" thickBot="1" x14ac:dyDescent="0.3">
      <c r="A979" s="39"/>
      <c r="B979" s="341"/>
      <c r="C979" s="24" t="s">
        <v>1482</v>
      </c>
      <c r="D979" s="5" t="s">
        <v>1486</v>
      </c>
      <c r="E979" s="10" t="s">
        <v>311</v>
      </c>
      <c r="F979" s="8" t="s">
        <v>735</v>
      </c>
      <c r="G979" s="8" t="s">
        <v>1678</v>
      </c>
      <c r="H979" s="8" t="s">
        <v>316</v>
      </c>
      <c r="I979" s="8" t="s">
        <v>331</v>
      </c>
      <c r="J979" s="8" t="str">
        <f>PROPER("PLANEACIÓN FISICA")</f>
        <v>Planeación Fisica</v>
      </c>
      <c r="K979" s="8" t="str">
        <f>PROPER("PLANEACIÓN FISICA")</f>
        <v>Planeación Fisica</v>
      </c>
      <c r="L979" s="4" t="s">
        <v>496</v>
      </c>
      <c r="M979" s="4" t="s">
        <v>496</v>
      </c>
      <c r="N979" s="8" t="str">
        <f>PROPER("PLANEACIÓN FISICA")</f>
        <v>Planeación Fisica</v>
      </c>
      <c r="O979" s="43" t="s">
        <v>1489</v>
      </c>
      <c r="P979" s="10" t="s">
        <v>331</v>
      </c>
      <c r="Q979" s="10" t="s">
        <v>331</v>
      </c>
      <c r="R979" s="10" t="s">
        <v>316</v>
      </c>
      <c r="S979" s="10" t="s">
        <v>331</v>
      </c>
      <c r="T979" s="36"/>
      <c r="U979" s="36"/>
    </row>
    <row r="980" spans="1:23" ht="46.5" customHeight="1" x14ac:dyDescent="0.25">
      <c r="A980" s="244" t="s">
        <v>345</v>
      </c>
      <c r="B980" s="252" t="s">
        <v>331</v>
      </c>
      <c r="C980" s="192" t="s">
        <v>346</v>
      </c>
      <c r="D980" s="9" t="s">
        <v>347</v>
      </c>
      <c r="E980" s="10" t="s">
        <v>311</v>
      </c>
      <c r="F980" s="8" t="s">
        <v>735</v>
      </c>
      <c r="G980" s="10"/>
      <c r="H980" s="35" t="s">
        <v>11</v>
      </c>
      <c r="I980" s="35" t="s">
        <v>11</v>
      </c>
      <c r="J980" s="56" t="s">
        <v>348</v>
      </c>
      <c r="K980" s="56" t="s">
        <v>349</v>
      </c>
      <c r="L980" s="35" t="s">
        <v>350</v>
      </c>
      <c r="M980" s="35" t="s">
        <v>350</v>
      </c>
      <c r="N980" s="56" t="s">
        <v>349</v>
      </c>
      <c r="O980" s="123" t="s">
        <v>358</v>
      </c>
      <c r="P980" s="137" t="s">
        <v>331</v>
      </c>
      <c r="Q980" s="137" t="s">
        <v>331</v>
      </c>
      <c r="R980" s="137" t="s">
        <v>316</v>
      </c>
      <c r="S980" s="137" t="s">
        <v>331</v>
      </c>
      <c r="T980" s="35"/>
      <c r="U980" s="35"/>
    </row>
    <row r="981" spans="1:23" ht="44.25" customHeight="1" x14ac:dyDescent="0.25">
      <c r="A981" s="245"/>
      <c r="B981" s="253"/>
      <c r="C981" s="192" t="s">
        <v>351</v>
      </c>
      <c r="D981" s="9" t="s">
        <v>352</v>
      </c>
      <c r="E981" s="10" t="s">
        <v>311</v>
      </c>
      <c r="F981" s="8" t="s">
        <v>735</v>
      </c>
      <c r="G981" s="10" t="s">
        <v>327</v>
      </c>
      <c r="H981" s="10" t="s">
        <v>11</v>
      </c>
      <c r="I981" s="35"/>
      <c r="J981" s="56" t="s">
        <v>328</v>
      </c>
      <c r="K981" s="56" t="s">
        <v>353</v>
      </c>
      <c r="L981" s="35" t="s">
        <v>350</v>
      </c>
      <c r="M981" s="35" t="s">
        <v>10</v>
      </c>
      <c r="N981" s="56" t="s">
        <v>353</v>
      </c>
      <c r="O981" s="123" t="s">
        <v>366</v>
      </c>
      <c r="P981" s="137" t="s">
        <v>331</v>
      </c>
      <c r="Q981" s="137" t="s">
        <v>331</v>
      </c>
      <c r="R981" s="137" t="s">
        <v>316</v>
      </c>
      <c r="S981" s="137" t="s">
        <v>331</v>
      </c>
      <c r="T981" s="35"/>
      <c r="U981" s="35"/>
    </row>
    <row r="982" spans="1:23" ht="57" x14ac:dyDescent="0.25">
      <c r="A982" s="245"/>
      <c r="B982" s="253"/>
      <c r="C982" s="192" t="s">
        <v>354</v>
      </c>
      <c r="D982" s="9" t="s">
        <v>355</v>
      </c>
      <c r="E982" s="10" t="s">
        <v>311</v>
      </c>
      <c r="F982" s="8" t="s">
        <v>735</v>
      </c>
      <c r="G982" s="10" t="s">
        <v>356</v>
      </c>
      <c r="H982" s="43" t="s">
        <v>11</v>
      </c>
      <c r="I982" s="10" t="s">
        <v>11</v>
      </c>
      <c r="J982" s="56" t="s">
        <v>357</v>
      </c>
      <c r="K982" s="56" t="s">
        <v>320</v>
      </c>
      <c r="L982" s="35" t="s">
        <v>10</v>
      </c>
      <c r="M982" s="35" t="s">
        <v>10</v>
      </c>
      <c r="N982" s="56" t="s">
        <v>320</v>
      </c>
      <c r="O982" s="43" t="s">
        <v>358</v>
      </c>
      <c r="P982" s="10" t="s">
        <v>331</v>
      </c>
      <c r="Q982" s="10" t="s">
        <v>331</v>
      </c>
      <c r="R982" s="10" t="s">
        <v>11</v>
      </c>
      <c r="S982" s="10" t="s">
        <v>331</v>
      </c>
      <c r="T982" s="35"/>
      <c r="U982" s="35"/>
    </row>
    <row r="983" spans="1:23" ht="28.5" x14ac:dyDescent="0.25">
      <c r="A983" s="245"/>
      <c r="B983" s="253"/>
      <c r="C983" s="181" t="s">
        <v>359</v>
      </c>
      <c r="D983" s="9" t="s">
        <v>360</v>
      </c>
      <c r="E983" s="10" t="s">
        <v>311</v>
      </c>
      <c r="F983" s="8" t="s">
        <v>735</v>
      </c>
      <c r="G983" s="10" t="s">
        <v>327</v>
      </c>
      <c r="H983" s="43" t="s">
        <v>11</v>
      </c>
      <c r="I983" s="35"/>
      <c r="J983" s="56" t="s">
        <v>320</v>
      </c>
      <c r="K983" s="56" t="s">
        <v>320</v>
      </c>
      <c r="L983" s="35" t="s">
        <v>10</v>
      </c>
      <c r="M983" s="35" t="s">
        <v>10</v>
      </c>
      <c r="N983" s="56" t="s">
        <v>320</v>
      </c>
      <c r="O983" s="43" t="s">
        <v>361</v>
      </c>
      <c r="P983" s="10" t="s">
        <v>331</v>
      </c>
      <c r="Q983" s="10" t="s">
        <v>331</v>
      </c>
      <c r="R983" s="10" t="s">
        <v>11</v>
      </c>
      <c r="S983" s="10" t="s">
        <v>331</v>
      </c>
      <c r="T983" s="35"/>
      <c r="U983" s="35"/>
    </row>
    <row r="984" spans="1:23" ht="57.75" thickBot="1" x14ac:dyDescent="0.3">
      <c r="A984" s="245"/>
      <c r="B984" s="253"/>
      <c r="C984" s="179" t="s">
        <v>362</v>
      </c>
      <c r="D984" s="9" t="s">
        <v>363</v>
      </c>
      <c r="E984" s="10" t="s">
        <v>311</v>
      </c>
      <c r="F984" s="8" t="s">
        <v>735</v>
      </c>
      <c r="G984" s="10" t="s">
        <v>327</v>
      </c>
      <c r="H984" s="35" t="s">
        <v>11</v>
      </c>
      <c r="I984" s="35" t="s">
        <v>11</v>
      </c>
      <c r="J984" s="56" t="s">
        <v>353</v>
      </c>
      <c r="K984" s="56" t="s">
        <v>364</v>
      </c>
      <c r="L984" s="35" t="s">
        <v>10</v>
      </c>
      <c r="M984" s="35" t="s">
        <v>10</v>
      </c>
      <c r="N984" s="56" t="s">
        <v>365</v>
      </c>
      <c r="O984" s="43" t="s">
        <v>358</v>
      </c>
      <c r="P984" s="10" t="s">
        <v>331</v>
      </c>
      <c r="Q984" s="10" t="s">
        <v>331</v>
      </c>
      <c r="R984" s="10" t="s">
        <v>331</v>
      </c>
      <c r="S984" s="10" t="s">
        <v>331</v>
      </c>
      <c r="T984" s="35"/>
      <c r="U984" s="35"/>
    </row>
    <row r="985" spans="1:23" ht="42.75" x14ac:dyDescent="0.25">
      <c r="A985" s="375" t="s">
        <v>306</v>
      </c>
      <c r="B985" s="237" t="s">
        <v>331</v>
      </c>
      <c r="C985" s="99" t="s">
        <v>346</v>
      </c>
      <c r="D985" s="100" t="s">
        <v>347</v>
      </c>
      <c r="E985" s="10" t="s">
        <v>311</v>
      </c>
      <c r="F985" s="8" t="s">
        <v>735</v>
      </c>
      <c r="G985" s="10"/>
      <c r="H985" s="35" t="s">
        <v>11</v>
      </c>
      <c r="I985" s="35" t="s">
        <v>11</v>
      </c>
      <c r="J985" s="56" t="s">
        <v>348</v>
      </c>
      <c r="K985" s="56" t="s">
        <v>349</v>
      </c>
      <c r="L985" s="35" t="s">
        <v>350</v>
      </c>
      <c r="M985" s="35" t="s">
        <v>350</v>
      </c>
      <c r="N985" s="56" t="s">
        <v>349</v>
      </c>
      <c r="O985" s="47" t="s">
        <v>366</v>
      </c>
      <c r="P985" s="34" t="s">
        <v>331</v>
      </c>
      <c r="Q985" s="34" t="s">
        <v>331</v>
      </c>
      <c r="R985" s="34" t="s">
        <v>331</v>
      </c>
      <c r="S985" s="34" t="s">
        <v>331</v>
      </c>
      <c r="T985" s="90"/>
      <c r="U985" s="90"/>
    </row>
    <row r="986" spans="1:23" ht="57" x14ac:dyDescent="0.25">
      <c r="A986" s="376"/>
      <c r="B986" s="287"/>
      <c r="C986" s="101" t="s">
        <v>354</v>
      </c>
      <c r="D986" s="100" t="s">
        <v>1422</v>
      </c>
      <c r="E986" s="10" t="s">
        <v>311</v>
      </c>
      <c r="F986" s="8" t="s">
        <v>735</v>
      </c>
      <c r="G986" s="10" t="s">
        <v>356</v>
      </c>
      <c r="H986" s="43" t="s">
        <v>11</v>
      </c>
      <c r="I986" s="10" t="s">
        <v>11</v>
      </c>
      <c r="J986" s="56" t="s">
        <v>357</v>
      </c>
      <c r="K986" s="56" t="s">
        <v>320</v>
      </c>
      <c r="L986" s="35" t="s">
        <v>10</v>
      </c>
      <c r="M986" s="35" t="s">
        <v>10</v>
      </c>
      <c r="N986" s="56" t="s">
        <v>320</v>
      </c>
      <c r="O986" s="43" t="s">
        <v>358</v>
      </c>
      <c r="P986" s="10" t="s">
        <v>331</v>
      </c>
      <c r="Q986" s="10" t="s">
        <v>331</v>
      </c>
      <c r="R986" s="10" t="s">
        <v>331</v>
      </c>
      <c r="S986" s="10" t="s">
        <v>331</v>
      </c>
      <c r="T986" s="35"/>
      <c r="U986" s="35"/>
      <c r="V986" s="171"/>
      <c r="W986" s="171"/>
    </row>
    <row r="987" spans="1:23" ht="33.75" customHeight="1" x14ac:dyDescent="0.25">
      <c r="A987" s="376"/>
      <c r="B987" s="287"/>
      <c r="C987" s="101" t="s">
        <v>359</v>
      </c>
      <c r="D987" s="100" t="s">
        <v>360</v>
      </c>
      <c r="E987" s="10" t="s">
        <v>311</v>
      </c>
      <c r="F987" s="8" t="s">
        <v>735</v>
      </c>
      <c r="G987" s="10" t="s">
        <v>327</v>
      </c>
      <c r="H987" s="43" t="s">
        <v>11</v>
      </c>
      <c r="I987" s="35"/>
      <c r="J987" s="56" t="s">
        <v>320</v>
      </c>
      <c r="K987" s="56" t="s">
        <v>320</v>
      </c>
      <c r="L987" s="35" t="s">
        <v>10</v>
      </c>
      <c r="M987" s="35" t="s">
        <v>10</v>
      </c>
      <c r="N987" s="56" t="s">
        <v>320</v>
      </c>
      <c r="O987" s="43" t="s">
        <v>361</v>
      </c>
      <c r="P987" s="10" t="s">
        <v>331</v>
      </c>
      <c r="Q987" s="10" t="s">
        <v>331</v>
      </c>
      <c r="R987" s="10" t="s">
        <v>331</v>
      </c>
      <c r="S987" s="10" t="s">
        <v>331</v>
      </c>
      <c r="T987" s="35"/>
      <c r="U987" s="35"/>
      <c r="V987" s="171"/>
      <c r="W987" s="171"/>
    </row>
    <row r="988" spans="1:23" ht="57.75" thickBot="1" x14ac:dyDescent="0.3">
      <c r="A988" s="377"/>
      <c r="B988" s="238"/>
      <c r="C988" s="102" t="s">
        <v>362</v>
      </c>
      <c r="D988" s="100" t="s">
        <v>363</v>
      </c>
      <c r="E988" s="10" t="s">
        <v>311</v>
      </c>
      <c r="F988" s="8" t="s">
        <v>735</v>
      </c>
      <c r="G988" s="10" t="s">
        <v>327</v>
      </c>
      <c r="H988" s="10" t="s">
        <v>11</v>
      </c>
      <c r="I988" s="10" t="s">
        <v>11</v>
      </c>
      <c r="J988" s="56" t="s">
        <v>353</v>
      </c>
      <c r="K988" s="56" t="s">
        <v>364</v>
      </c>
      <c r="L988" s="35" t="s">
        <v>10</v>
      </c>
      <c r="M988" s="35" t="s">
        <v>10</v>
      </c>
      <c r="N988" s="56" t="s">
        <v>365</v>
      </c>
      <c r="O988" s="43" t="s">
        <v>358</v>
      </c>
      <c r="P988" s="10" t="s">
        <v>331</v>
      </c>
      <c r="Q988" s="10" t="s">
        <v>331</v>
      </c>
      <c r="R988" s="10" t="s">
        <v>331</v>
      </c>
      <c r="S988" s="10" t="s">
        <v>331</v>
      </c>
      <c r="T988" s="35"/>
      <c r="U988" s="35"/>
      <c r="V988" s="171"/>
      <c r="W988" s="171"/>
    </row>
    <row r="989" spans="1:23" ht="36" customHeight="1" x14ac:dyDescent="0.25">
      <c r="V989" s="171"/>
      <c r="W989" s="171"/>
    </row>
  </sheetData>
  <mergeCells count="356">
    <mergeCell ref="J784:J788"/>
    <mergeCell ref="K784:K788"/>
    <mergeCell ref="E779:E783"/>
    <mergeCell ref="F779:F783"/>
    <mergeCell ref="H779:H783"/>
    <mergeCell ref="I779:I783"/>
    <mergeCell ref="J779:J783"/>
    <mergeCell ref="G784:G788"/>
    <mergeCell ref="H784:H788"/>
    <mergeCell ref="I784:I788"/>
    <mergeCell ref="K779:K783"/>
    <mergeCell ref="G779:G783"/>
    <mergeCell ref="E784:E788"/>
    <mergeCell ref="F784:F788"/>
    <mergeCell ref="A230:A239"/>
    <mergeCell ref="A925:A939"/>
    <mergeCell ref="A798:A817"/>
    <mergeCell ref="B856:B858"/>
    <mergeCell ref="B800:B808"/>
    <mergeCell ref="B815:B817"/>
    <mergeCell ref="B848:B851"/>
    <mergeCell ref="B396:B403"/>
    <mergeCell ref="A396:A446"/>
    <mergeCell ref="B442:B446"/>
    <mergeCell ref="B638:B643"/>
    <mergeCell ref="A638:A645"/>
    <mergeCell ref="B753:B758"/>
    <mergeCell ref="B708:B712"/>
    <mergeCell ref="A818:A878"/>
    <mergeCell ref="B796:B798"/>
    <mergeCell ref="A793:A795"/>
    <mergeCell ref="B833:B841"/>
    <mergeCell ref="B937:B939"/>
    <mergeCell ref="A980:A984"/>
    <mergeCell ref="A957:A976"/>
    <mergeCell ref="B977:B979"/>
    <mergeCell ref="B953:B956"/>
    <mergeCell ref="A895:A920"/>
    <mergeCell ref="A921:A924"/>
    <mergeCell ref="B980:B984"/>
    <mergeCell ref="A953:A956"/>
    <mergeCell ref="B582:B583"/>
    <mergeCell ref="A687:A706"/>
    <mergeCell ref="A622:A634"/>
    <mergeCell ref="A716:A752"/>
    <mergeCell ref="B699:B700"/>
    <mergeCell ref="B692:B697"/>
    <mergeCell ref="B759:B763"/>
    <mergeCell ref="B607:B609"/>
    <mergeCell ref="B588:B589"/>
    <mergeCell ref="B825:B826"/>
    <mergeCell ref="B827:B832"/>
    <mergeCell ref="A879:A894"/>
    <mergeCell ref="A789:A792"/>
    <mergeCell ref="A467:A472"/>
    <mergeCell ref="B447:B450"/>
    <mergeCell ref="A985:A988"/>
    <mergeCell ref="B985:B988"/>
    <mergeCell ref="B971:B973"/>
    <mergeCell ref="B974:B975"/>
    <mergeCell ref="B879:B886"/>
    <mergeCell ref="B887:B894"/>
    <mergeCell ref="B925:B927"/>
    <mergeCell ref="B928:B930"/>
    <mergeCell ref="B967:B968"/>
    <mergeCell ref="B969:B970"/>
    <mergeCell ref="B906:B909"/>
    <mergeCell ref="B958:B960"/>
    <mergeCell ref="B961:B964"/>
    <mergeCell ref="B965:B966"/>
    <mergeCell ref="B931:B933"/>
    <mergeCell ref="B934:B936"/>
    <mergeCell ref="B599:B600"/>
    <mergeCell ref="A708:A712"/>
    <mergeCell ref="A713:A715"/>
    <mergeCell ref="B713:B715"/>
    <mergeCell ref="B779:B783"/>
    <mergeCell ref="B769:B773"/>
    <mergeCell ref="B153:B155"/>
    <mergeCell ref="B144:B147"/>
    <mergeCell ref="B148:B152"/>
    <mergeCell ref="A547:A555"/>
    <mergeCell ref="B531:B535"/>
    <mergeCell ref="B501:B502"/>
    <mergeCell ref="B519:B526"/>
    <mergeCell ref="B514:B515"/>
    <mergeCell ref="B504:B506"/>
    <mergeCell ref="B294:B295"/>
    <mergeCell ref="A482:A487"/>
    <mergeCell ref="B497:B498"/>
    <mergeCell ref="B464:B466"/>
    <mergeCell ref="B473:B478"/>
    <mergeCell ref="B431:B436"/>
    <mergeCell ref="B437:B441"/>
    <mergeCell ref="B516:B518"/>
    <mergeCell ref="A514:A518"/>
    <mergeCell ref="B404:B412"/>
    <mergeCell ref="A447:A466"/>
    <mergeCell ref="A224:A225"/>
    <mergeCell ref="B413:B417"/>
    <mergeCell ref="A226:A229"/>
    <mergeCell ref="A269:A395"/>
    <mergeCell ref="A179:A181"/>
    <mergeCell ref="B494:B495"/>
    <mergeCell ref="A527:A535"/>
    <mergeCell ref="A491:A506"/>
    <mergeCell ref="B371:B395"/>
    <mergeCell ref="A507:A512"/>
    <mergeCell ref="A190:A209"/>
    <mergeCell ref="B182:B184"/>
    <mergeCell ref="B254:B256"/>
    <mergeCell ref="B269:B293"/>
    <mergeCell ref="B260:B266"/>
    <mergeCell ref="A218:A223"/>
    <mergeCell ref="A185:A189"/>
    <mergeCell ref="A182:A184"/>
    <mergeCell ref="A213:A216"/>
    <mergeCell ref="A211:A212"/>
    <mergeCell ref="B206:B209"/>
    <mergeCell ref="B247:B249"/>
    <mergeCell ref="B194:B197"/>
    <mergeCell ref="B224:B225"/>
    <mergeCell ref="B185:B189"/>
    <mergeCell ref="A260:A266"/>
    <mergeCell ref="A479:A480"/>
    <mergeCell ref="B190:B193"/>
    <mergeCell ref="F774:F778"/>
    <mergeCell ref="N226:N229"/>
    <mergeCell ref="L247:L249"/>
    <mergeCell ref="E114:E116"/>
    <mergeCell ref="F114:F116"/>
    <mergeCell ref="H114:H116"/>
    <mergeCell ref="I114:I116"/>
    <mergeCell ref="J114:J116"/>
    <mergeCell ref="K114:K116"/>
    <mergeCell ref="L114:L116"/>
    <mergeCell ref="E226:E229"/>
    <mergeCell ref="K247:K249"/>
    <mergeCell ref="N247:N249"/>
    <mergeCell ref="I226:I229"/>
    <mergeCell ref="J226:J229"/>
    <mergeCell ref="J247:J249"/>
    <mergeCell ref="M247:M249"/>
    <mergeCell ref="M114:M116"/>
    <mergeCell ref="N114:N116"/>
    <mergeCell ref="E774:E778"/>
    <mergeCell ref="E764:E768"/>
    <mergeCell ref="E759:E763"/>
    <mergeCell ref="E753:E758"/>
    <mergeCell ref="C563:S563"/>
    <mergeCell ref="G774:G778"/>
    <mergeCell ref="G769:G773"/>
    <mergeCell ref="H774:H778"/>
    <mergeCell ref="I774:I778"/>
    <mergeCell ref="G753:G758"/>
    <mergeCell ref="O769:O773"/>
    <mergeCell ref="P769:P773"/>
    <mergeCell ref="M774:M778"/>
    <mergeCell ref="J774:J778"/>
    <mergeCell ref="K774:K778"/>
    <mergeCell ref="L774:L778"/>
    <mergeCell ref="N759:N763"/>
    <mergeCell ref="O753:O758"/>
    <mergeCell ref="P753:P758"/>
    <mergeCell ref="I753:I758"/>
    <mergeCell ref="H753:H758"/>
    <mergeCell ref="E769:E773"/>
    <mergeCell ref="F769:F773"/>
    <mergeCell ref="F764:F768"/>
    <mergeCell ref="L769:L773"/>
    <mergeCell ref="K769:K773"/>
    <mergeCell ref="F759:F763"/>
    <mergeCell ref="N769:N773"/>
    <mergeCell ref="L764:L768"/>
    <mergeCell ref="Q759:Q763"/>
    <mergeCell ref="J759:J763"/>
    <mergeCell ref="G764:G768"/>
    <mergeCell ref="H764:H768"/>
    <mergeCell ref="I764:I768"/>
    <mergeCell ref="M764:M768"/>
    <mergeCell ref="N764:N768"/>
    <mergeCell ref="O764:O768"/>
    <mergeCell ref="P764:P768"/>
    <mergeCell ref="Q764:Q768"/>
    <mergeCell ref="Q769:Q773"/>
    <mergeCell ref="H769:H773"/>
    <mergeCell ref="G759:G763"/>
    <mergeCell ref="H759:H763"/>
    <mergeCell ref="I769:I773"/>
    <mergeCell ref="I759:I763"/>
    <mergeCell ref="R753:R758"/>
    <mergeCell ref="N753:N758"/>
    <mergeCell ref="L753:L758"/>
    <mergeCell ref="M753:M758"/>
    <mergeCell ref="M759:M763"/>
    <mergeCell ref="K764:K768"/>
    <mergeCell ref="R769:R773"/>
    <mergeCell ref="K753:K758"/>
    <mergeCell ref="J764:J768"/>
    <mergeCell ref="K759:K763"/>
    <mergeCell ref="J769:J773"/>
    <mergeCell ref="S784:S788"/>
    <mergeCell ref="L779:L783"/>
    <mergeCell ref="M779:M783"/>
    <mergeCell ref="N779:N783"/>
    <mergeCell ref="O779:O783"/>
    <mergeCell ref="P779:P783"/>
    <mergeCell ref="Q779:Q783"/>
    <mergeCell ref="R784:R788"/>
    <mergeCell ref="R779:R783"/>
    <mergeCell ref="S779:S783"/>
    <mergeCell ref="L784:L788"/>
    <mergeCell ref="M784:M788"/>
    <mergeCell ref="N784:N788"/>
    <mergeCell ref="O784:O788"/>
    <mergeCell ref="P784:P788"/>
    <mergeCell ref="Q784:Q788"/>
    <mergeCell ref="O13:U13"/>
    <mergeCell ref="R114:R116"/>
    <mergeCell ref="Q114:Q116"/>
    <mergeCell ref="P114:P116"/>
    <mergeCell ref="B15:B22"/>
    <mergeCell ref="B23:B30"/>
    <mergeCell ref="B31:B38"/>
    <mergeCell ref="B58:B61"/>
    <mergeCell ref="B75:B77"/>
    <mergeCell ref="B93:B96"/>
    <mergeCell ref="B114:B116"/>
    <mergeCell ref="B47:B50"/>
    <mergeCell ref="B39:B46"/>
    <mergeCell ref="B108:B110"/>
    <mergeCell ref="B81:B84"/>
    <mergeCell ref="B88:B92"/>
    <mergeCell ref="A13:I13"/>
    <mergeCell ref="B70:B74"/>
    <mergeCell ref="A15:A46"/>
    <mergeCell ref="O114:O116"/>
    <mergeCell ref="A47:A177"/>
    <mergeCell ref="B122:B126"/>
    <mergeCell ref="B62:B64"/>
    <mergeCell ref="B100:B102"/>
    <mergeCell ref="B156:B160"/>
    <mergeCell ref="B78:B80"/>
    <mergeCell ref="B111:B113"/>
    <mergeCell ref="B97:B99"/>
    <mergeCell ref="B161:B163"/>
    <mergeCell ref="B132:B134"/>
    <mergeCell ref="B51:B55"/>
    <mergeCell ref="B85:B87"/>
    <mergeCell ref="B56:B57"/>
    <mergeCell ref="B103:B107"/>
    <mergeCell ref="B65:B69"/>
    <mergeCell ref="B135:B140"/>
    <mergeCell ref="B141:B143"/>
    <mergeCell ref="B127:B131"/>
    <mergeCell ref="B117:B121"/>
    <mergeCell ref="J13:N13"/>
    <mergeCell ref="C921:C924"/>
    <mergeCell ref="B550:B552"/>
    <mergeCell ref="B590:B591"/>
    <mergeCell ref="B576:B581"/>
    <mergeCell ref="B569:B575"/>
    <mergeCell ref="B774:B778"/>
    <mergeCell ref="B784:B788"/>
    <mergeCell ref="B668:B682"/>
    <mergeCell ref="B644:B650"/>
    <mergeCell ref="B553:B555"/>
    <mergeCell ref="B556:B557"/>
    <mergeCell ref="B862:B877"/>
    <mergeCell ref="B789:B792"/>
    <mergeCell ref="B764:B768"/>
    <mergeCell ref="B690:B691"/>
    <mergeCell ref="B716:B749"/>
    <mergeCell ref="F753:F758"/>
    <mergeCell ref="J753:J758"/>
    <mergeCell ref="B164:B168"/>
    <mergeCell ref="B172:B174"/>
    <mergeCell ref="B198:B201"/>
    <mergeCell ref="B218:B223"/>
    <mergeCell ref="B202:B205"/>
    <mergeCell ref="B169:B171"/>
    <mergeCell ref="B176:B177"/>
    <mergeCell ref="B210:B212"/>
    <mergeCell ref="B238:B239"/>
    <mergeCell ref="B346:B370"/>
    <mergeCell ref="B455:B462"/>
    <mergeCell ref="O247:O249"/>
    <mergeCell ref="O437:O440"/>
    <mergeCell ref="O622:O631"/>
    <mergeCell ref="B527:B530"/>
    <mergeCell ref="E706:U706"/>
    <mergeCell ref="Q753:Q758"/>
    <mergeCell ref="R774:R778"/>
    <mergeCell ref="P759:P763"/>
    <mergeCell ref="L759:L763"/>
    <mergeCell ref="R759:R763"/>
    <mergeCell ref="O759:O763"/>
    <mergeCell ref="M769:M773"/>
    <mergeCell ref="S759:S763"/>
    <mergeCell ref="R764:R768"/>
    <mergeCell ref="S764:S768"/>
    <mergeCell ref="S769:S773"/>
    <mergeCell ref="Q774:Q778"/>
    <mergeCell ref="N774:N778"/>
    <mergeCell ref="O774:O778"/>
    <mergeCell ref="P774:P778"/>
    <mergeCell ref="S774:S778"/>
    <mergeCell ref="S753:S758"/>
    <mergeCell ref="A556:A621"/>
    <mergeCell ref="A753:A788"/>
    <mergeCell ref="H226:H229"/>
    <mergeCell ref="A519:A526"/>
    <mergeCell ref="B467:B468"/>
    <mergeCell ref="B321:B345"/>
    <mergeCell ref="B296:B320"/>
    <mergeCell ref="A488:A490"/>
    <mergeCell ref="B492:B493"/>
    <mergeCell ref="B507:B509"/>
    <mergeCell ref="B451:B454"/>
    <mergeCell ref="B510:B512"/>
    <mergeCell ref="B418:B421"/>
    <mergeCell ref="B422:B425"/>
    <mergeCell ref="A473:A478"/>
    <mergeCell ref="A247:A258"/>
    <mergeCell ref="B426:B430"/>
    <mergeCell ref="A267:A268"/>
    <mergeCell ref="B252:B253"/>
    <mergeCell ref="A240:A246"/>
    <mergeCell ref="B240:B242"/>
    <mergeCell ref="B243:B245"/>
    <mergeCell ref="B267:B268"/>
    <mergeCell ref="B226:B229"/>
    <mergeCell ref="B3:U12"/>
    <mergeCell ref="A3:A12"/>
    <mergeCell ref="A537:A545"/>
    <mergeCell ref="A651:A652"/>
    <mergeCell ref="A635:A636"/>
    <mergeCell ref="B547:B549"/>
    <mergeCell ref="B537:B545"/>
    <mergeCell ref="A940:A952"/>
    <mergeCell ref="B940:B952"/>
    <mergeCell ref="B809:B814"/>
    <mergeCell ref="B821:B824"/>
    <mergeCell ref="B653:B667"/>
    <mergeCell ref="B560:B561"/>
    <mergeCell ref="B683:B685"/>
    <mergeCell ref="A653:A685"/>
    <mergeCell ref="B852:B855"/>
    <mergeCell ref="B586:B587"/>
    <mergeCell ref="B613:B621"/>
    <mergeCell ref="B595:B596"/>
    <mergeCell ref="B842:B846"/>
    <mergeCell ref="B632:B633"/>
    <mergeCell ref="B592:B593"/>
    <mergeCell ref="B859:B861"/>
    <mergeCell ref="B818:B820"/>
  </mergeCells>
  <dataValidations count="1">
    <dataValidation type="list" allowBlank="1" showInputMessage="1" showErrorMessage="1" sqref="L632:M632 L633">
      <formula1>$AE$14:$AE$60</formula1>
    </dataValidation>
  </dataValidations>
  <hyperlinks>
    <hyperlink ref="I175" r:id="rId1"/>
    <hyperlink ref="J634" r:id="rId2"/>
    <hyperlink ref="D277" r:id="rId3" location="cite_note-3" display="cite_note-3"/>
    <hyperlink ref="D304" r:id="rId4" location="cite_note-3" display="cite_note-3"/>
    <hyperlink ref="D329" r:id="rId5" location="cite_note-3" display="cite_note-3"/>
    <hyperlink ref="D350" r:id="rId6" location="cite_note-3" display="cite_note-3"/>
    <hyperlink ref="D379" r:id="rId7" location="cite_note-3" display="cite_note-3"/>
    <hyperlink ref="J547" r:id="rId8"/>
    <hyperlink ref="J550" r:id="rId9"/>
    <hyperlink ref="J553" r:id="rId10"/>
    <hyperlink ref="J554" r:id="rId11"/>
  </hyperlinks>
  <pageMargins left="0.7" right="0.7" top="0.75" bottom="0.75" header="0.3" footer="0.3"/>
  <pageSetup paperSize="9" orientation="portrait" r:id="rId12"/>
  <drawing r:id="rId13"/>
  <legacy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Maribel Arias Zapata</dc:creator>
  <cp:lastModifiedBy>Maribel Arias Zapata</cp:lastModifiedBy>
  <dcterms:created xsi:type="dcterms:W3CDTF">2016-04-29T16:00:35Z</dcterms:created>
  <dcterms:modified xsi:type="dcterms:W3CDTF">2017-09-13T15:17:06Z</dcterms:modified>
</cp:coreProperties>
</file>